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RAMETRI" sheetId="1" state="visible" r:id="rId2"/>
    <sheet name="CONTO_ECONOMICO" sheetId="2" state="visible" r:id="rId3"/>
    <sheet name="STATO_PATRIMONIALE" sheetId="3" state="visible" r:id="rId4"/>
    <sheet name="CASH_FLOW" sheetId="4" state="visible" r:id="rId5"/>
    <sheet name="INDICATOR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<sst xmlns="http://schemas.openxmlformats.org/spreadsheetml/2006/main" count="85" uniqueCount="78">
  <si>
    <t xml:space="preserve">PEF - Parametri e assunzioni (input/estratti)</t>
  </si>
  <si>
    <t xml:space="preserve">Voce</t>
  </si>
  <si>
    <t xml:space="preserve">Valore</t>
  </si>
  <si>
    <t xml:space="preserve">Periodo di piano</t>
  </si>
  <si>
    <t xml:space="preserve">2026-2040</t>
  </si>
  <si>
    <t xml:space="preserve">Tasso di sconto (attualizzazione) [INPUT]</t>
  </si>
  <si>
    <t xml:space="preserve">Anno intervento spogliatoi</t>
  </si>
  <si>
    <t xml:space="preserve">Costo intervento spogliatoi (IVA compresa)</t>
  </si>
  <si>
    <t xml:space="preserve">Durata ammortamento (anni) [assunzione]</t>
  </si>
  <si>
    <t xml:space="preserve">tempo residuo concessione</t>
  </si>
  <si>
    <t xml:space="preserve">Concorso spese utenze (energia/riscaldamento) - da Assunzioni</t>
  </si>
  <si>
    <t xml:space="preserve">Anno</t>
  </si>
  <si>
    <t xml:space="preserve">Importo</t>
  </si>
  <si>
    <t xml:space="preserve">Conto Economico previsionale (dettaglio)</t>
  </si>
  <si>
    <t xml:space="preserve">VOCE</t>
  </si>
  <si>
    <t xml:space="preserve">RICAVI</t>
  </si>
  <si>
    <t xml:space="preserve">Sponsorizzazioni e pubblicità</t>
  </si>
  <si>
    <t xml:space="preserve">affitti e società sportive</t>
  </si>
  <si>
    <t xml:space="preserve">calcetto e attività amatoriali</t>
  </si>
  <si>
    <t xml:space="preserve">corrispettivi bar</t>
  </si>
  <si>
    <t xml:space="preserve">quote associative</t>
  </si>
  <si>
    <t xml:space="preserve">TOTALI RICAVI</t>
  </si>
  <si>
    <t xml:space="preserve">COSTI</t>
  </si>
  <si>
    <t xml:space="preserve">Acquisti e forniture bar</t>
  </si>
  <si>
    <t xml:space="preserve">Assicurazioni</t>
  </si>
  <si>
    <t xml:space="preserve">Attrezzature apparecchiature arredi</t>
  </si>
  <si>
    <t xml:space="preserve">Cancelleria e tipografia</t>
  </si>
  <si>
    <t xml:space="preserve">Concorso spese utenze</t>
  </si>
  <si>
    <t xml:space="preserve">Consulenze legali e professionali</t>
  </si>
  <si>
    <t xml:space="preserve">Consulenze tecniche</t>
  </si>
  <si>
    <t xml:space="preserve">Manutenzioni ordinarie</t>
  </si>
  <si>
    <t xml:space="preserve">Oneri bancari</t>
  </si>
  <si>
    <t xml:space="preserve">Promozione sportiva</t>
  </si>
  <si>
    <t xml:space="preserve">Ammortamento spogliatoi</t>
  </si>
  <si>
    <t xml:space="preserve">Ammortamento avvio concessione</t>
  </si>
  <si>
    <t xml:space="preserve">Pulizie ordinarie e straordinarie</t>
  </si>
  <si>
    <t xml:space="preserve">Telefonia e comunicazioni</t>
  </si>
  <si>
    <t xml:space="preserve">Tesseramenti federali</t>
  </si>
  <si>
    <t xml:space="preserve">istruttori  allenatori collaboratori</t>
  </si>
  <si>
    <t xml:space="preserve">tasse, imposte, f24, siae, spese postali</t>
  </si>
  <si>
    <t xml:space="preserve">utenze a carico, acqua e TARI</t>
  </si>
  <si>
    <t xml:space="preserve">TOTALI COSTI</t>
  </si>
  <si>
    <t xml:space="preserve">RISULTATO DI ESERCIZIO</t>
  </si>
  <si>
    <t xml:space="preserve">EBITDA</t>
  </si>
  <si>
    <t xml:space="preserve">Stato Patrimoniale previsionale (schema semplificato)</t>
  </si>
  <si>
    <t xml:space="preserve">ATTIVO</t>
  </si>
  <si>
    <t xml:space="preserve">Cassa e disponibilità liquide</t>
  </si>
  <si>
    <t xml:space="preserve">Immobilizzazioni nette (spogliatoi)</t>
  </si>
  <si>
    <t xml:space="preserve">Totale attivo</t>
  </si>
  <si>
    <t xml:space="preserve">PASSIVO</t>
  </si>
  <si>
    <t xml:space="preserve">Avanzi di gestione</t>
  </si>
  <si>
    <t xml:space="preserve">Apporto soci</t>
  </si>
  <si>
    <t xml:space="preserve">Debiti finanziari</t>
  </si>
  <si>
    <t xml:space="preserve">Totale passivo</t>
  </si>
  <si>
    <t xml:space="preserve">Cash Flow previsionale (schema semplificato)</t>
  </si>
  <si>
    <t xml:space="preserve">Operating Cash Flow (proxy EBITDA)</t>
  </si>
  <si>
    <t xml:space="preserve">Investing Cash Flow (CAPEX spogliatoi)</t>
  </si>
  <si>
    <t xml:space="preserve">Investing Cash Flow (CAPEX avvio concessione)</t>
  </si>
  <si>
    <t xml:space="preserve">Financing Cash Flow (fondo+apporto soci)</t>
  </si>
  <si>
    <t xml:space="preserve">Variazione netta cassa</t>
  </si>
  <si>
    <t xml:space="preserve">Cassa iniziale</t>
  </si>
  <si>
    <t xml:space="preserve">Cassa finale</t>
  </si>
  <si>
    <t xml:space="preserve">Nota: schema semplificato. Senza dati su crediti/debiti/rimanenze, il cash flow operativo è approssimato con l'EBITDA.</t>
  </si>
  <si>
    <t xml:space="preserve">Indicatori (VAN/V.A.R., TIR/IRR, DSCR)</t>
  </si>
  <si>
    <t xml:space="preserve">Indicatore</t>
  </si>
  <si>
    <t xml:space="preserve">VAN </t>
  </si>
  <si>
    <t xml:space="preserve">positivo</t>
  </si>
  <si>
    <t xml:space="preserve">TIR (IRR) - Flussi post-investimento</t>
  </si>
  <si>
    <t xml:space="preserve">25%</t>
  </si>
  <si>
    <t xml:space="preserve">DSCR</t>
  </si>
  <si>
    <t xml:space="preserve">N/A (assenza di debito finanziario)</t>
  </si>
  <si>
    <t xml:space="preserve">Nota DSCR: si calcola solo se è presente un debito con servizio (capitale+interessi). Nel modello non è previsto debito bancario.</t>
  </si>
  <si>
    <t xml:space="preserve">Nota TIR/IRR: è calcolabile solo se la serie dei flussi di cassa presenta almeno un valore negativo e uno positivo.</t>
  </si>
  <si>
    <t xml:space="preserve">WACC 10%</t>
  </si>
  <si>
    <t xml:space="preserve">Cash flow attualizzati</t>
  </si>
  <si>
    <t xml:space="preserve">VAN</t>
  </si>
  <si>
    <t xml:space="preserve">TIR post investimento</t>
  </si>
  <si>
    <t xml:space="preserve">WACC = Ke in quanto manca costo del debito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</si>
</sst>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0"/>
    <numFmt numFmtId="167" formatCode="&quot;€ &quot;#,##0.00"/>
    <numFmt numFmtId="168" formatCode="#,##0.00"/>
    <numFmt numFmtId="169" formatCode="@"/>
    <numFmt numFmtId="170" formatCode="0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mbria"/>
      <family val="0"/>
      <charset val="1"/>
    </font>
    <font>
      <b val="true"/>
      <sz val="11"/>
      <color rgb="FFFFFFFF"/>
      <name val="Cambria"/>
      <family val="0"/>
      <charset val="1"/>
    </font>
    <font>
      <sz val="11"/>
      <color rgb="FF0000FF"/>
      <name val="Cambria"/>
      <family val="0"/>
      <charset val="1"/>
    </font>
    <font>
      <b val="true"/>
      <sz val="11"/>
      <name val="Cambria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1F4E79"/>
        <bgColor rgb="FF003366"/>
      </patternFill>
    </fill>
    <fill>
      <patternFill patternType="solid">
        <fgColor rgb="FFD9E1F2"/>
        <bgColor rgb="FFCCFFFF"/>
      </patternFill>
    </fill>
    <fill>
      <patternFill patternType="solid">
        <fgColor rgb="FFB4C7E7"/>
        <bgColor rgb="FF99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9E9E9E"/>
      </left>
      <right style="thin">
        <color rgb="FF9E9E9E"/>
      </right>
      <top style="thin">
        <color rgb="FF9E9E9E"/>
      </top>
      <bottom style="thin">
        <color rgb="FF9E9E9E"/>
      </bottom>
      <diagonal/>
    </border>
    <border diagonalUp="false" diagonalDown="false">
      <left/>
      <right/>
      <top style="thin">
        <color rgb="FF9E9E9E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4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E9E9E"/>
      <rgbColor rgb="FF003366"/>
      <rgbColor rgb="FF339966"/>
      <rgbColor rgb="FF003300"/>
      <rgbColor rgb="FF333300"/>
      <rgbColor rgb="FF993300"/>
      <rgbColor rgb="FF993366"/>
      <rgbColor rgb="FF1F4E7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3" activeCellId="0" sqref="A33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60"/>
    <col collapsed="false" customWidth="true" hidden="false" outlineLevel="0" max="2" min="2" style="0" width="24"/>
  </cols>
  <sheetData>
    <row r="1" customFormat="false" ht="18" hidden="false" customHeight="false" outlineLevel="0" collapsed="false">
      <c r="A1" s="1" t="s">
        <v>0</v>
      </c>
      <c r="B1" s="1"/>
      <c r="C1" s="1"/>
      <c r="D1" s="1"/>
      <c r="E1" s="1"/>
      <c r="F1" s="1"/>
    </row>
    <row r="3" customFormat="false" ht="15" hidden="false" customHeight="false" outlineLevel="0" collapsed="false">
      <c r="A3" s="2" t="s">
        <v>1</v>
      </c>
      <c r="B3" s="2" t="s">
        <v>2</v>
      </c>
    </row>
    <row r="4" customFormat="false" ht="15" hidden="false" customHeight="false" outlineLevel="0" collapsed="false">
      <c r="A4" s="3" t="s">
        <v>3</v>
      </c>
      <c r="B4" s="3" t="s">
        <v>4</v>
      </c>
    </row>
    <row r="5" customFormat="false" ht="15" hidden="false" customHeight="false" outlineLevel="0" collapsed="false">
      <c r="A5" s="3" t="s">
        <v>5</v>
      </c>
      <c r="B5" s="4" t="n">
        <v>0.1</v>
      </c>
    </row>
    <row r="6" customFormat="false" ht="15" hidden="false" customHeight="false" outlineLevel="0" collapsed="false">
      <c r="A6" s="3" t="s">
        <v>6</v>
      </c>
      <c r="B6" s="5" t="n">
        <v>2029</v>
      </c>
    </row>
    <row r="7" customFormat="false" ht="15" hidden="false" customHeight="false" outlineLevel="0" collapsed="false">
      <c r="A7" s="3" t="s">
        <v>7</v>
      </c>
      <c r="B7" s="6" t="n">
        <v>43984.77</v>
      </c>
    </row>
    <row r="8" customFormat="false" ht="15" hidden="false" customHeight="false" outlineLevel="0" collapsed="false">
      <c r="A8" s="3" t="s">
        <v>8</v>
      </c>
      <c r="B8" s="5" t="n">
        <v>12</v>
      </c>
      <c r="C8" s="0" t="s">
        <v>9</v>
      </c>
    </row>
    <row r="10" customFormat="false" ht="15" hidden="false" customHeight="false" outlineLevel="0" collapsed="false">
      <c r="A10" s="7" t="s">
        <v>10</v>
      </c>
      <c r="B10" s="7"/>
      <c r="C10" s="7"/>
      <c r="D10" s="7"/>
      <c r="E10" s="7"/>
      <c r="F10" s="7"/>
    </row>
    <row r="11" customFormat="false" ht="15" hidden="false" customHeight="false" outlineLevel="0" collapsed="false">
      <c r="A11" s="8" t="s">
        <v>11</v>
      </c>
      <c r="B11" s="8" t="s">
        <v>12</v>
      </c>
    </row>
    <row r="12" customFormat="false" ht="15" hidden="false" customHeight="false" outlineLevel="0" collapsed="false">
      <c r="A12" s="3" t="n">
        <v>2027</v>
      </c>
      <c r="B12" s="9" t="n">
        <v>8000</v>
      </c>
    </row>
    <row r="13" customFormat="false" ht="15" hidden="false" customHeight="false" outlineLevel="0" collapsed="false">
      <c r="A13" s="3" t="n">
        <v>2028</v>
      </c>
      <c r="B13" s="9" t="n">
        <v>8000</v>
      </c>
    </row>
    <row r="14" customFormat="false" ht="15" hidden="false" customHeight="false" outlineLevel="0" collapsed="false">
      <c r="A14" s="3" t="n">
        <v>2029</v>
      </c>
      <c r="B14" s="9" t="n">
        <v>8000</v>
      </c>
    </row>
    <row r="15" customFormat="false" ht="15" hidden="false" customHeight="false" outlineLevel="0" collapsed="false">
      <c r="A15" s="3" t="n">
        <v>2030</v>
      </c>
      <c r="B15" s="9" t="n">
        <v>8000</v>
      </c>
    </row>
    <row r="16" customFormat="false" ht="15" hidden="false" customHeight="false" outlineLevel="0" collapsed="false">
      <c r="A16" s="3" t="n">
        <v>2031</v>
      </c>
      <c r="B16" s="9" t="n">
        <v>8000</v>
      </c>
    </row>
    <row r="17" customFormat="false" ht="15" hidden="false" customHeight="false" outlineLevel="0" collapsed="false">
      <c r="A17" s="3" t="n">
        <v>2032</v>
      </c>
      <c r="B17" s="9" t="n">
        <v>9000</v>
      </c>
    </row>
    <row r="18" customFormat="false" ht="15" hidden="false" customHeight="false" outlineLevel="0" collapsed="false">
      <c r="A18" s="3" t="n">
        <v>2033</v>
      </c>
      <c r="B18" s="9" t="n">
        <v>9000</v>
      </c>
    </row>
    <row r="19" customFormat="false" ht="15" hidden="false" customHeight="false" outlineLevel="0" collapsed="false">
      <c r="A19" s="3" t="n">
        <v>2034</v>
      </c>
      <c r="B19" s="9" t="n">
        <v>9000</v>
      </c>
    </row>
    <row r="20" customFormat="false" ht="15" hidden="false" customHeight="false" outlineLevel="0" collapsed="false">
      <c r="A20" s="3" t="n">
        <v>2035</v>
      </c>
      <c r="B20" s="9" t="n">
        <v>9000</v>
      </c>
    </row>
    <row r="21" customFormat="false" ht="15" hidden="false" customHeight="false" outlineLevel="0" collapsed="false">
      <c r="A21" s="3" t="n">
        <v>2036</v>
      </c>
      <c r="B21" s="9" t="n">
        <v>9000</v>
      </c>
    </row>
    <row r="22" customFormat="false" ht="15" hidden="false" customHeight="false" outlineLevel="0" collapsed="false">
      <c r="A22" s="3" t="n">
        <v>2037</v>
      </c>
      <c r="B22" s="9" t="n">
        <v>10000</v>
      </c>
    </row>
    <row r="23" customFormat="false" ht="15" hidden="false" customHeight="false" outlineLevel="0" collapsed="false">
      <c r="A23" s="3" t="n">
        <v>2038</v>
      </c>
      <c r="B23" s="9" t="n">
        <v>10000</v>
      </c>
    </row>
    <row r="24" customFormat="false" ht="15" hidden="false" customHeight="false" outlineLevel="0" collapsed="false">
      <c r="A24" s="3" t="n">
        <v>2039</v>
      </c>
      <c r="B24" s="9" t="n">
        <v>10000</v>
      </c>
    </row>
    <row r="25" customFormat="false" ht="15" hidden="false" customHeight="false" outlineLevel="0" collapsed="false">
      <c r="A25" s="3" t="n">
        <v>2040</v>
      </c>
      <c r="B25" s="9" t="n">
        <v>10000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F1"/>
    <mergeCell ref="A10:F10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3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3" topLeftCell="B7" activePane="bottomRight" state="frozen"/>
      <selection pane="topLeft" activeCell="A1" activeCellId="0" sqref="A1"/>
      <selection pane="topRight" activeCell="B1" activeCellId="0" sqref="B1"/>
      <selection pane="bottomLeft" activeCell="A7" activeCellId="0" sqref="A7"/>
      <selection pane="bottomRight" activeCell="A28" activeCellId="0" sqref="A28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54.99"/>
    <col collapsed="false" customWidth="true" hidden="true" outlineLevel="0" max="8" min="2" style="0" width="14.01"/>
    <col collapsed="false" customWidth="true" hidden="false" outlineLevel="0" max="16" min="9" style="0" width="14.01"/>
  </cols>
  <sheetData>
    <row r="1" customFormat="false" ht="18" hidden="false" customHeight="false" outlineLevel="0" collapsed="false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3" customFormat="false" ht="15" hidden="false" customHeight="false" outlineLevel="0" collapsed="false">
      <c r="A3" s="2" t="s">
        <v>14</v>
      </c>
      <c r="B3" s="2" t="n">
        <v>2026</v>
      </c>
      <c r="C3" s="2" t="n">
        <v>2027</v>
      </c>
      <c r="D3" s="2" t="n">
        <v>2028</v>
      </c>
      <c r="E3" s="2" t="n">
        <v>2029</v>
      </c>
      <c r="F3" s="2" t="n">
        <v>2030</v>
      </c>
      <c r="G3" s="2" t="n">
        <v>2031</v>
      </c>
      <c r="H3" s="2" t="n">
        <v>2032</v>
      </c>
      <c r="I3" s="2" t="n">
        <v>2033</v>
      </c>
      <c r="J3" s="2" t="n">
        <v>2034</v>
      </c>
      <c r="K3" s="2" t="n">
        <v>2035</v>
      </c>
      <c r="L3" s="2" t="n">
        <v>2036</v>
      </c>
      <c r="M3" s="2" t="n">
        <v>2037</v>
      </c>
      <c r="N3" s="2" t="n">
        <v>2038</v>
      </c>
      <c r="O3" s="2" t="n">
        <v>2039</v>
      </c>
      <c r="P3" s="2" t="n">
        <v>2040</v>
      </c>
    </row>
    <row r="4" customFormat="false" ht="15" hidden="false" customHeight="false" outlineLevel="0" collapsed="false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customFormat="false" ht="15" hidden="false" customHeight="false" outlineLevel="0" collapsed="false">
      <c r="A5" s="3" t="s">
        <v>16</v>
      </c>
      <c r="B5" s="9" t="n">
        <v>3000</v>
      </c>
      <c r="C5" s="9" t="n">
        <v>3000</v>
      </c>
      <c r="D5" s="9" t="n">
        <v>3060</v>
      </c>
      <c r="E5" s="9" t="n">
        <v>3060</v>
      </c>
      <c r="F5" s="9" t="n">
        <v>3060</v>
      </c>
      <c r="G5" s="9" t="n">
        <v>3274</v>
      </c>
      <c r="H5" s="9" t="n">
        <v>3274</v>
      </c>
      <c r="I5" s="9" t="n">
        <v>3503</v>
      </c>
      <c r="J5" s="9" t="n">
        <v>3503</v>
      </c>
      <c r="K5" s="9" t="n">
        <v>3749</v>
      </c>
      <c r="L5" s="9" t="n">
        <v>3936</v>
      </c>
      <c r="M5" s="9" t="n">
        <v>3936</v>
      </c>
      <c r="N5" s="9" t="n">
        <v>3936</v>
      </c>
      <c r="O5" s="9" t="n">
        <v>4015</v>
      </c>
      <c r="P5" s="9" t="n">
        <v>4095</v>
      </c>
    </row>
    <row r="6" customFormat="false" ht="15" hidden="false" customHeight="false" outlineLevel="0" collapsed="false">
      <c r="A6" s="3" t="s">
        <v>17</v>
      </c>
      <c r="B6" s="9" t="n">
        <v>3800</v>
      </c>
      <c r="C6" s="9" t="n">
        <v>3800</v>
      </c>
      <c r="D6" s="9" t="n">
        <v>3876</v>
      </c>
      <c r="E6" s="9" t="n">
        <v>4264</v>
      </c>
      <c r="F6" s="9" t="n">
        <v>4264</v>
      </c>
      <c r="G6" s="9" t="n">
        <v>4562</v>
      </c>
      <c r="H6" s="9" t="n">
        <v>4562</v>
      </c>
      <c r="I6" s="9" t="n">
        <v>4882</v>
      </c>
      <c r="J6" s="9" t="n">
        <v>4882</v>
      </c>
      <c r="K6" s="9" t="n">
        <v>5224</v>
      </c>
      <c r="L6" s="9" t="n">
        <v>5485</v>
      </c>
      <c r="M6" s="9" t="n">
        <v>5485</v>
      </c>
      <c r="N6" s="9" t="n">
        <v>5485</v>
      </c>
      <c r="O6" s="9" t="n">
        <v>5595</v>
      </c>
      <c r="P6" s="9" t="n">
        <v>5707</v>
      </c>
    </row>
    <row r="7" customFormat="false" ht="15" hidden="false" customHeight="false" outlineLevel="0" collapsed="false">
      <c r="A7" s="3" t="s">
        <v>18</v>
      </c>
      <c r="B7" s="9" t="n">
        <v>3000</v>
      </c>
      <c r="C7" s="9" t="n">
        <v>3000</v>
      </c>
      <c r="D7" s="9" t="n">
        <v>3060</v>
      </c>
      <c r="E7" s="9" t="n">
        <v>3366</v>
      </c>
      <c r="F7" s="9" t="n">
        <v>3366</v>
      </c>
      <c r="G7" s="9" t="n">
        <v>3602</v>
      </c>
      <c r="H7" s="9" t="n">
        <v>3602</v>
      </c>
      <c r="I7" s="9" t="n">
        <v>3854</v>
      </c>
      <c r="J7" s="9" t="n">
        <v>3854</v>
      </c>
      <c r="K7" s="9" t="n">
        <v>4123</v>
      </c>
      <c r="L7" s="9" t="n">
        <v>4329</v>
      </c>
      <c r="M7" s="9" t="n">
        <v>4329</v>
      </c>
      <c r="N7" s="9" t="n">
        <v>4329</v>
      </c>
      <c r="O7" s="9" t="n">
        <v>4416</v>
      </c>
      <c r="P7" s="9" t="n">
        <v>4504</v>
      </c>
    </row>
    <row r="8" customFormat="false" ht="15" hidden="false" customHeight="false" outlineLevel="0" collapsed="false">
      <c r="A8" s="3" t="s">
        <v>19</v>
      </c>
      <c r="B8" s="9" t="n">
        <v>3500</v>
      </c>
      <c r="C8" s="9" t="n">
        <v>3500</v>
      </c>
      <c r="D8" s="9" t="n">
        <v>3570</v>
      </c>
      <c r="E8" s="9" t="n">
        <v>3570</v>
      </c>
      <c r="F8" s="9" t="n">
        <v>3570</v>
      </c>
      <c r="G8" s="9" t="n">
        <v>3820</v>
      </c>
      <c r="H8" s="9" t="n">
        <v>3820</v>
      </c>
      <c r="I8" s="9" t="n">
        <v>4087</v>
      </c>
      <c r="J8" s="9" t="n">
        <v>4087</v>
      </c>
      <c r="K8" s="9" t="n">
        <v>4373</v>
      </c>
      <c r="L8" s="9" t="n">
        <v>4592</v>
      </c>
      <c r="M8" s="9" t="n">
        <v>4592</v>
      </c>
      <c r="N8" s="9" t="n">
        <v>4592</v>
      </c>
      <c r="O8" s="9" t="n">
        <v>4684</v>
      </c>
      <c r="P8" s="9" t="n">
        <v>4778</v>
      </c>
    </row>
    <row r="9" customFormat="false" ht="15" hidden="false" customHeight="false" outlineLevel="0" collapsed="false">
      <c r="A9" s="3" t="s">
        <v>20</v>
      </c>
      <c r="B9" s="9" t="n">
        <v>120000</v>
      </c>
      <c r="C9" s="9" t="n">
        <v>131950</v>
      </c>
      <c r="D9" s="9" t="n">
        <v>131950</v>
      </c>
      <c r="E9" s="9" t="n">
        <v>142506</v>
      </c>
      <c r="F9" s="9" t="n">
        <v>142506</v>
      </c>
      <c r="G9" s="9" t="n">
        <v>142506</v>
      </c>
      <c r="H9" s="9" t="n">
        <v>142506</v>
      </c>
      <c r="I9" s="9" t="n">
        <v>148206</v>
      </c>
      <c r="J9" s="9" t="n">
        <v>148206</v>
      </c>
      <c r="K9" s="9" t="n">
        <v>148206</v>
      </c>
      <c r="L9" s="9" t="n">
        <v>155616</v>
      </c>
      <c r="M9" s="9" t="n">
        <v>155616</v>
      </c>
      <c r="N9" s="9" t="n">
        <v>155616</v>
      </c>
      <c r="O9" s="9" t="n">
        <v>166509</v>
      </c>
      <c r="P9" s="9" t="n">
        <v>166509</v>
      </c>
    </row>
    <row r="10" customFormat="false" ht="15" hidden="false" customHeight="false" outlineLevel="0" collapsed="false">
      <c r="A10" s="11" t="s">
        <v>21</v>
      </c>
      <c r="B10" s="12" t="n">
        <f aca="false">SUM(B5:B9)</f>
        <v>133300</v>
      </c>
      <c r="C10" s="12" t="n">
        <f aca="false">SUM(C5:C9)</f>
        <v>145250</v>
      </c>
      <c r="D10" s="12" t="n">
        <f aca="false">SUM(D5:D9)</f>
        <v>145516</v>
      </c>
      <c r="E10" s="12" t="n">
        <f aca="false">SUM(E5:E9)</f>
        <v>156766</v>
      </c>
      <c r="F10" s="12" t="n">
        <f aca="false">SUM(F5:F9)</f>
        <v>156766</v>
      </c>
      <c r="G10" s="12" t="n">
        <f aca="false">SUM(G5:G9)</f>
        <v>157764</v>
      </c>
      <c r="H10" s="12" t="n">
        <f aca="false">SUM(H5:H9)</f>
        <v>157764</v>
      </c>
      <c r="I10" s="12" t="n">
        <f aca="false">SUM(I5:I9)</f>
        <v>164532</v>
      </c>
      <c r="J10" s="12" t="n">
        <f aca="false">SUM(J5:J9)</f>
        <v>164532</v>
      </c>
      <c r="K10" s="12" t="n">
        <f aca="false">SUM(K5:K9)</f>
        <v>165675</v>
      </c>
      <c r="L10" s="12" t="n">
        <f aca="false">SUM(L5:L9)</f>
        <v>173958</v>
      </c>
      <c r="M10" s="12" t="n">
        <f aca="false">SUM(M5:M9)</f>
        <v>173958</v>
      </c>
      <c r="N10" s="12" t="n">
        <f aca="false">SUM(N5:N9)</f>
        <v>173958</v>
      </c>
      <c r="O10" s="12" t="n">
        <f aca="false">SUM(O5:O9)</f>
        <v>185219</v>
      </c>
      <c r="P10" s="12" t="n">
        <f aca="false">SUM(P5:P9)</f>
        <v>185593</v>
      </c>
    </row>
    <row r="11" customFormat="false" ht="15" hidden="false" customHeight="false" outlineLevel="0" collapsed="false">
      <c r="A11" s="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customFormat="false" ht="15" hidden="false" customHeight="false" outlineLevel="0" collapsed="false">
      <c r="B12" s="2" t="n">
        <v>2026</v>
      </c>
      <c r="C12" s="2" t="n">
        <v>2027</v>
      </c>
      <c r="D12" s="2" t="n">
        <v>2028</v>
      </c>
      <c r="E12" s="2" t="n">
        <v>2029</v>
      </c>
      <c r="F12" s="2" t="n">
        <v>2030</v>
      </c>
      <c r="G12" s="2" t="n">
        <v>2031</v>
      </c>
      <c r="H12" s="2" t="n">
        <v>2032</v>
      </c>
      <c r="I12" s="2" t="n">
        <v>2033</v>
      </c>
      <c r="J12" s="2" t="n">
        <v>2034</v>
      </c>
      <c r="K12" s="2" t="n">
        <v>2035</v>
      </c>
      <c r="L12" s="2" t="n">
        <v>2036</v>
      </c>
      <c r="M12" s="2" t="n">
        <v>2037</v>
      </c>
      <c r="N12" s="2" t="n">
        <v>2038</v>
      </c>
      <c r="O12" s="2" t="n">
        <v>2039</v>
      </c>
      <c r="P12" s="2" t="n">
        <v>2040</v>
      </c>
    </row>
    <row r="13" customFormat="false" ht="15" hidden="false" customHeight="false" outlineLevel="0" collapsed="false">
      <c r="A13" s="13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customFormat="false" ht="15" hidden="false" customHeight="false" outlineLevel="0" collapsed="false">
      <c r="A14" s="3" t="s">
        <v>23</v>
      </c>
      <c r="B14" s="9" t="n">
        <v>3000</v>
      </c>
      <c r="C14" s="9" t="n">
        <v>3000</v>
      </c>
      <c r="D14" s="9" t="n">
        <v>1286</v>
      </c>
      <c r="E14" s="9" t="n">
        <v>1286</v>
      </c>
      <c r="F14" s="9" t="n">
        <v>1285</v>
      </c>
      <c r="G14" s="9" t="n">
        <v>1375</v>
      </c>
      <c r="H14" s="9" t="n">
        <v>1375</v>
      </c>
      <c r="I14" s="9" t="n">
        <v>1471</v>
      </c>
      <c r="J14" s="9" t="n">
        <v>1471</v>
      </c>
      <c r="K14" s="9" t="n">
        <v>1574</v>
      </c>
      <c r="L14" s="9" t="n">
        <v>1653</v>
      </c>
      <c r="M14" s="9" t="n">
        <v>1653</v>
      </c>
      <c r="N14" s="9" t="n">
        <v>1653</v>
      </c>
      <c r="O14" s="9" t="n">
        <v>1686</v>
      </c>
      <c r="P14" s="9" t="n">
        <v>1720</v>
      </c>
    </row>
    <row r="15" customFormat="false" ht="15" hidden="false" customHeight="false" outlineLevel="0" collapsed="false">
      <c r="A15" s="3" t="s">
        <v>24</v>
      </c>
      <c r="B15" s="9" t="n">
        <v>2500</v>
      </c>
      <c r="C15" s="9" t="n">
        <v>2500</v>
      </c>
      <c r="D15" s="9" t="n">
        <v>2550</v>
      </c>
      <c r="E15" s="9" t="n">
        <v>2550</v>
      </c>
      <c r="F15" s="9" t="n">
        <v>2601</v>
      </c>
      <c r="G15" s="9" t="n">
        <v>2653</v>
      </c>
      <c r="H15" s="9" t="n">
        <v>2706</v>
      </c>
      <c r="I15" s="9" t="n">
        <v>2760</v>
      </c>
      <c r="J15" s="9" t="n">
        <f aca="false">+I15</f>
        <v>2760</v>
      </c>
      <c r="K15" s="9" t="n">
        <v>2872</v>
      </c>
      <c r="L15" s="9" t="n">
        <v>2958</v>
      </c>
      <c r="M15" s="9" t="n">
        <v>2958</v>
      </c>
      <c r="N15" s="9" t="n">
        <v>2958</v>
      </c>
      <c r="O15" s="9" t="n">
        <v>3047</v>
      </c>
      <c r="P15" s="9" t="n">
        <v>3138</v>
      </c>
    </row>
    <row r="16" customFormat="false" ht="15" hidden="false" customHeight="false" outlineLevel="0" collapsed="false">
      <c r="A16" s="3" t="s">
        <v>25</v>
      </c>
      <c r="B16" s="9" t="n">
        <v>2500</v>
      </c>
      <c r="C16" s="9" t="n">
        <v>2500</v>
      </c>
      <c r="D16" s="9" t="n">
        <v>1000</v>
      </c>
      <c r="E16" s="9" t="n">
        <v>1500</v>
      </c>
      <c r="F16" s="9" t="n">
        <v>2500</v>
      </c>
      <c r="G16" s="9" t="n">
        <v>2000</v>
      </c>
      <c r="H16" s="9" t="n">
        <f aca="false">+G16</f>
        <v>2000</v>
      </c>
      <c r="I16" s="9" t="n">
        <f aca="false">+H16</f>
        <v>2000</v>
      </c>
      <c r="J16" s="9" t="n">
        <f aca="false">+I16</f>
        <v>2000</v>
      </c>
      <c r="K16" s="9" t="n">
        <f aca="false">+J16</f>
        <v>2000</v>
      </c>
      <c r="L16" s="9" t="n">
        <f aca="false">+K16</f>
        <v>2000</v>
      </c>
      <c r="M16" s="9" t="n">
        <f aca="false">+L16</f>
        <v>2000</v>
      </c>
      <c r="N16" s="9" t="n">
        <f aca="false">+M16</f>
        <v>2000</v>
      </c>
      <c r="O16" s="9" t="n">
        <f aca="false">+N16</f>
        <v>2000</v>
      </c>
      <c r="P16" s="9" t="n">
        <f aca="false">+O16</f>
        <v>2000</v>
      </c>
    </row>
    <row r="17" customFormat="false" ht="15" hidden="false" customHeight="false" outlineLevel="0" collapsed="false">
      <c r="A17" s="3" t="s">
        <v>26</v>
      </c>
      <c r="B17" s="9" t="n">
        <v>3000</v>
      </c>
      <c r="C17" s="9" t="n">
        <v>3000</v>
      </c>
      <c r="D17" s="9" t="n">
        <v>3060</v>
      </c>
      <c r="E17" s="9" t="n">
        <v>3060</v>
      </c>
      <c r="F17" s="9" t="n">
        <v>3121</v>
      </c>
      <c r="G17" s="9" t="n">
        <v>3184</v>
      </c>
      <c r="H17" s="9" t="n">
        <v>3247</v>
      </c>
      <c r="I17" s="9" t="n">
        <v>3312</v>
      </c>
      <c r="J17" s="9" t="n">
        <f aca="false">+I17</f>
        <v>3312</v>
      </c>
      <c r="K17" s="9" t="n">
        <v>3446</v>
      </c>
      <c r="L17" s="9" t="n">
        <v>3549</v>
      </c>
      <c r="M17" s="9" t="n">
        <v>3549</v>
      </c>
      <c r="N17" s="9" t="n">
        <v>3549</v>
      </c>
      <c r="O17" s="9" t="n">
        <v>3655</v>
      </c>
      <c r="P17" s="9" t="n">
        <v>3765</v>
      </c>
    </row>
    <row r="18" customFormat="false" ht="15" hidden="false" customHeight="false" outlineLevel="0" collapsed="false">
      <c r="A18" s="3" t="s">
        <v>27</v>
      </c>
      <c r="B18" s="9" t="n">
        <v>0</v>
      </c>
      <c r="C18" s="9" t="n">
        <v>8000</v>
      </c>
      <c r="D18" s="9" t="n">
        <v>8000</v>
      </c>
      <c r="E18" s="9" t="n">
        <v>8000</v>
      </c>
      <c r="F18" s="9" t="n">
        <v>8000</v>
      </c>
      <c r="G18" s="9" t="n">
        <v>8000</v>
      </c>
      <c r="H18" s="9" t="n">
        <v>9000</v>
      </c>
      <c r="I18" s="9" t="n">
        <v>9000</v>
      </c>
      <c r="J18" s="9" t="n">
        <v>9000</v>
      </c>
      <c r="K18" s="9" t="n">
        <v>9000</v>
      </c>
      <c r="L18" s="9" t="n">
        <v>9000</v>
      </c>
      <c r="M18" s="9" t="n">
        <v>10000</v>
      </c>
      <c r="N18" s="9" t="n">
        <v>10000</v>
      </c>
      <c r="O18" s="9" t="n">
        <v>10000</v>
      </c>
      <c r="P18" s="9" t="n">
        <v>10000</v>
      </c>
    </row>
    <row r="19" customFormat="false" ht="15" hidden="false" customHeight="false" outlineLevel="0" collapsed="false">
      <c r="A19" s="3" t="s">
        <v>28</v>
      </c>
      <c r="B19" s="9" t="n">
        <v>3000</v>
      </c>
      <c r="C19" s="9" t="n">
        <v>3000</v>
      </c>
      <c r="D19" s="9" t="n">
        <v>3060</v>
      </c>
      <c r="E19" s="9" t="n">
        <v>3060</v>
      </c>
      <c r="F19" s="9" t="n">
        <v>3121</v>
      </c>
      <c r="G19" s="9" t="n">
        <v>3184</v>
      </c>
      <c r="H19" s="9" t="n">
        <v>3247</v>
      </c>
      <c r="I19" s="9" t="n">
        <f aca="false">+H19</f>
        <v>3247</v>
      </c>
      <c r="J19" s="9" t="n">
        <f aca="false">+I19</f>
        <v>3247</v>
      </c>
      <c r="K19" s="9" t="n">
        <v>3446</v>
      </c>
      <c r="L19" s="9" t="n">
        <v>3549</v>
      </c>
      <c r="M19" s="9" t="n">
        <v>3549</v>
      </c>
      <c r="N19" s="9" t="n">
        <v>3549</v>
      </c>
      <c r="O19" s="9" t="n">
        <v>3655</v>
      </c>
      <c r="P19" s="9" t="n">
        <v>3765</v>
      </c>
    </row>
    <row r="20" customFormat="false" ht="15" hidden="false" customHeight="false" outlineLevel="0" collapsed="false">
      <c r="A20" s="3" t="s">
        <v>29</v>
      </c>
      <c r="B20" s="9" t="n">
        <v>1000</v>
      </c>
      <c r="C20" s="9" t="n">
        <v>1000</v>
      </c>
      <c r="D20" s="9" t="n">
        <v>1020</v>
      </c>
      <c r="E20" s="9" t="n">
        <v>1020</v>
      </c>
      <c r="F20" s="9" t="n">
        <v>1051</v>
      </c>
      <c r="G20" s="9" t="n">
        <v>1082</v>
      </c>
      <c r="H20" s="9" t="n">
        <v>1115</v>
      </c>
      <c r="I20" s="9" t="n">
        <v>1148</v>
      </c>
      <c r="J20" s="9" t="n">
        <v>1182</v>
      </c>
      <c r="K20" s="9" t="n">
        <v>1218</v>
      </c>
      <c r="L20" s="9" t="n">
        <v>1255</v>
      </c>
      <c r="M20" s="9" t="n">
        <v>1255</v>
      </c>
      <c r="N20" s="9" t="n">
        <v>1255</v>
      </c>
      <c r="O20" s="9" t="n">
        <v>1293</v>
      </c>
      <c r="P20" s="9" t="n">
        <v>1332</v>
      </c>
    </row>
    <row r="21" customFormat="false" ht="15" hidden="false" customHeight="false" outlineLevel="0" collapsed="false">
      <c r="A21" s="3" t="s">
        <v>30</v>
      </c>
      <c r="B21" s="9" t="n">
        <v>2000</v>
      </c>
      <c r="C21" s="9" t="n">
        <v>2000</v>
      </c>
      <c r="D21" s="9" t="n">
        <v>2060</v>
      </c>
      <c r="E21" s="9" t="n">
        <v>2060</v>
      </c>
      <c r="F21" s="9" t="n">
        <f aca="false">+E21</f>
        <v>2060</v>
      </c>
      <c r="G21" s="9" t="n">
        <f aca="false">+F21</f>
        <v>2060</v>
      </c>
      <c r="H21" s="9" t="n">
        <f aca="false">+G21</f>
        <v>2060</v>
      </c>
      <c r="I21" s="9" t="n">
        <f aca="false">+H21</f>
        <v>2060</v>
      </c>
      <c r="J21" s="9" t="n">
        <f aca="false">+I21</f>
        <v>2060</v>
      </c>
      <c r="K21" s="9" t="n">
        <f aca="false">+J21</f>
        <v>2060</v>
      </c>
      <c r="L21" s="9" t="n">
        <f aca="false">+K21</f>
        <v>2060</v>
      </c>
      <c r="M21" s="9" t="n">
        <f aca="false">+L21</f>
        <v>2060</v>
      </c>
      <c r="N21" s="9" t="n">
        <f aca="false">+M21</f>
        <v>2060</v>
      </c>
      <c r="O21" s="9" t="n">
        <f aca="false">+N21</f>
        <v>2060</v>
      </c>
      <c r="P21" s="9" t="n">
        <f aca="false">+O21</f>
        <v>2060</v>
      </c>
    </row>
    <row r="22" customFormat="false" ht="15" hidden="false" customHeight="false" outlineLevel="0" collapsed="false">
      <c r="A22" s="3" t="s">
        <v>31</v>
      </c>
      <c r="B22" s="9" t="n">
        <v>1500</v>
      </c>
      <c r="C22" s="9" t="n">
        <v>1500</v>
      </c>
      <c r="D22" s="9" t="n">
        <f aca="false">+C22</f>
        <v>1500</v>
      </c>
      <c r="E22" s="9" t="n">
        <f aca="false">+D22</f>
        <v>1500</v>
      </c>
      <c r="F22" s="9" t="n">
        <f aca="false">+E22</f>
        <v>1500</v>
      </c>
      <c r="G22" s="9" t="n">
        <f aca="false">+F22</f>
        <v>1500</v>
      </c>
      <c r="H22" s="9" t="n">
        <f aca="false">+G22</f>
        <v>1500</v>
      </c>
      <c r="I22" s="9" t="n">
        <f aca="false">+H22</f>
        <v>1500</v>
      </c>
      <c r="J22" s="9" t="n">
        <f aca="false">+I22</f>
        <v>1500</v>
      </c>
      <c r="K22" s="9" t="n">
        <f aca="false">+J22</f>
        <v>1500</v>
      </c>
      <c r="L22" s="9" t="n">
        <f aca="false">+K22</f>
        <v>1500</v>
      </c>
      <c r="M22" s="9" t="n">
        <f aca="false">+L22</f>
        <v>1500</v>
      </c>
      <c r="N22" s="9" t="n">
        <f aca="false">+M22</f>
        <v>1500</v>
      </c>
      <c r="O22" s="9" t="n">
        <f aca="false">+N22</f>
        <v>1500</v>
      </c>
      <c r="P22" s="9" t="n">
        <f aca="false">+O22</f>
        <v>1500</v>
      </c>
    </row>
    <row r="23" customFormat="false" ht="15" hidden="false" customHeight="false" outlineLevel="0" collapsed="false">
      <c r="A23" s="3" t="s">
        <v>32</v>
      </c>
      <c r="B23" s="9" t="n">
        <v>3000</v>
      </c>
      <c r="C23" s="9" t="n">
        <v>3000</v>
      </c>
      <c r="D23" s="9" t="n">
        <v>3090</v>
      </c>
      <c r="E23" s="9" t="n">
        <v>3090</v>
      </c>
      <c r="F23" s="9" t="n">
        <v>3183</v>
      </c>
      <c r="G23" s="9" t="n">
        <v>3278</v>
      </c>
      <c r="H23" s="9" t="n">
        <v>3377</v>
      </c>
      <c r="I23" s="9" t="n">
        <v>3478</v>
      </c>
      <c r="J23" s="9" t="n">
        <v>3582</v>
      </c>
      <c r="K23" s="9" t="n">
        <f aca="false">+J23</f>
        <v>3582</v>
      </c>
      <c r="L23" s="9" t="n">
        <v>3801</v>
      </c>
      <c r="M23" s="9" t="n">
        <v>3801</v>
      </c>
      <c r="N23" s="9" t="n">
        <v>3801</v>
      </c>
      <c r="O23" s="9" t="n">
        <v>3915</v>
      </c>
      <c r="P23" s="9" t="n">
        <v>4032</v>
      </c>
    </row>
    <row r="24" customFormat="false" ht="15" hidden="false" customHeight="false" outlineLevel="0" collapsed="false">
      <c r="A24" s="3" t="s">
        <v>33</v>
      </c>
      <c r="B24" s="9"/>
      <c r="C24" s="9"/>
      <c r="D24" s="9"/>
      <c r="E24" s="9" t="n">
        <f aca="false">+PARAMETRI!B7/12</f>
        <v>3665.3975</v>
      </c>
      <c r="F24" s="9" t="n">
        <f aca="false">+E24</f>
        <v>3665.3975</v>
      </c>
      <c r="G24" s="9" t="n">
        <f aca="false">+F24</f>
        <v>3665.3975</v>
      </c>
      <c r="H24" s="9" t="n">
        <f aca="false">+G24</f>
        <v>3665.3975</v>
      </c>
      <c r="I24" s="9" t="n">
        <f aca="false">+H24</f>
        <v>3665.3975</v>
      </c>
      <c r="J24" s="9" t="n">
        <f aca="false">+I24</f>
        <v>3665.3975</v>
      </c>
      <c r="K24" s="9" t="n">
        <f aca="false">+J24</f>
        <v>3665.3975</v>
      </c>
      <c r="L24" s="9" t="n">
        <f aca="false">+K24</f>
        <v>3665.3975</v>
      </c>
      <c r="M24" s="9" t="n">
        <f aca="false">+L24</f>
        <v>3665.3975</v>
      </c>
      <c r="N24" s="9" t="n">
        <f aca="false">+M24</f>
        <v>3665.3975</v>
      </c>
      <c r="O24" s="9" t="n">
        <f aca="false">+N24</f>
        <v>3665.3975</v>
      </c>
      <c r="P24" s="9" t="n">
        <f aca="false">+O24</f>
        <v>3665.3975</v>
      </c>
    </row>
    <row r="25" customFormat="false" ht="15" hidden="false" customHeight="false" outlineLevel="0" collapsed="false">
      <c r="A25" s="3" t="s">
        <v>34</v>
      </c>
      <c r="B25" s="9" t="n">
        <f aca="false">+(5855+2500)/15</f>
        <v>557</v>
      </c>
      <c r="C25" s="9" t="n">
        <f aca="false">+B25</f>
        <v>557</v>
      </c>
      <c r="D25" s="9" t="n">
        <f aca="false">+C25</f>
        <v>557</v>
      </c>
      <c r="E25" s="9" t="n">
        <f aca="false">+D25</f>
        <v>557</v>
      </c>
      <c r="F25" s="9" t="n">
        <f aca="false">+E25</f>
        <v>557</v>
      </c>
      <c r="G25" s="9" t="n">
        <f aca="false">+F25</f>
        <v>557</v>
      </c>
      <c r="H25" s="9" t="n">
        <f aca="false">+G25</f>
        <v>557</v>
      </c>
      <c r="I25" s="9" t="n">
        <f aca="false">+H25</f>
        <v>557</v>
      </c>
      <c r="J25" s="9" t="n">
        <f aca="false">+I25</f>
        <v>557</v>
      </c>
      <c r="K25" s="9" t="n">
        <f aca="false">+J25</f>
        <v>557</v>
      </c>
      <c r="L25" s="9" t="n">
        <f aca="false">+K25</f>
        <v>557</v>
      </c>
      <c r="M25" s="9" t="n">
        <f aca="false">+L25</f>
        <v>557</v>
      </c>
      <c r="N25" s="9" t="n">
        <f aca="false">+M25</f>
        <v>557</v>
      </c>
      <c r="O25" s="9" t="n">
        <f aca="false">+N25</f>
        <v>557</v>
      </c>
      <c r="P25" s="9" t="n">
        <f aca="false">+O25</f>
        <v>557</v>
      </c>
    </row>
    <row r="26" customFormat="false" ht="15" hidden="false" customHeight="false" outlineLevel="0" collapsed="false">
      <c r="A26" s="3" t="s">
        <v>35</v>
      </c>
      <c r="B26" s="9" t="n">
        <v>9500</v>
      </c>
      <c r="C26" s="9" t="n">
        <v>9500</v>
      </c>
      <c r="D26" s="9" t="n">
        <v>9785</v>
      </c>
      <c r="E26" s="9" t="n">
        <v>12000</v>
      </c>
      <c r="F26" s="9" t="n">
        <v>12360</v>
      </c>
      <c r="G26" s="9" t="n">
        <v>12731</v>
      </c>
      <c r="H26" s="9" t="n">
        <f aca="false">+G26</f>
        <v>12731</v>
      </c>
      <c r="I26" s="9" t="n">
        <f aca="false">+H26</f>
        <v>12731</v>
      </c>
      <c r="J26" s="9" t="n">
        <f aca="false">+I26</f>
        <v>12731</v>
      </c>
      <c r="K26" s="9" t="n">
        <f aca="false">+J26</f>
        <v>12731</v>
      </c>
      <c r="L26" s="9" t="n">
        <f aca="false">+K26</f>
        <v>12731</v>
      </c>
      <c r="M26" s="9" t="n">
        <f aca="false">+L26</f>
        <v>12731</v>
      </c>
      <c r="N26" s="9" t="n">
        <f aca="false">+M26</f>
        <v>12731</v>
      </c>
      <c r="O26" s="9" t="n">
        <f aca="false">+N26</f>
        <v>12731</v>
      </c>
      <c r="P26" s="9" t="n">
        <f aca="false">+O26</f>
        <v>12731</v>
      </c>
    </row>
    <row r="27" customFormat="false" ht="15" hidden="false" customHeight="false" outlineLevel="0" collapsed="false">
      <c r="A27" s="3" t="s">
        <v>36</v>
      </c>
      <c r="B27" s="9" t="n">
        <v>750</v>
      </c>
      <c r="C27" s="9" t="n">
        <v>750</v>
      </c>
      <c r="D27" s="9" t="n">
        <v>765</v>
      </c>
      <c r="E27" s="9" t="n">
        <v>765</v>
      </c>
      <c r="F27" s="9" t="n">
        <v>780</v>
      </c>
      <c r="G27" s="9" t="n">
        <v>796</v>
      </c>
      <c r="H27" s="9" t="n">
        <v>812</v>
      </c>
      <c r="I27" s="9" t="n">
        <v>828</v>
      </c>
      <c r="J27" s="9" t="n">
        <v>845</v>
      </c>
      <c r="K27" s="9" t="n">
        <f aca="false">+J27</f>
        <v>845</v>
      </c>
      <c r="L27" s="9" t="n">
        <v>888</v>
      </c>
      <c r="M27" s="9" t="n">
        <v>888</v>
      </c>
      <c r="N27" s="9" t="n">
        <v>888</v>
      </c>
      <c r="O27" s="9" t="n">
        <v>915</v>
      </c>
      <c r="P27" s="9" t="n">
        <v>942</v>
      </c>
    </row>
    <row r="28" customFormat="false" ht="15" hidden="false" customHeight="false" outlineLevel="0" collapsed="false">
      <c r="A28" s="3" t="s">
        <v>37</v>
      </c>
      <c r="B28" s="9" t="n">
        <v>3000</v>
      </c>
      <c r="C28" s="9" t="n">
        <v>3000</v>
      </c>
      <c r="D28" s="9" t="n">
        <v>3060</v>
      </c>
      <c r="E28" s="9" t="n">
        <v>3060</v>
      </c>
      <c r="F28" s="9" t="n">
        <v>3121</v>
      </c>
      <c r="G28" s="9" t="n">
        <v>3184</v>
      </c>
      <c r="H28" s="9" t="n">
        <v>3247</v>
      </c>
      <c r="I28" s="9" t="n">
        <v>3312</v>
      </c>
      <c r="J28" s="9" t="n">
        <v>3378</v>
      </c>
      <c r="K28" s="9" t="n">
        <v>3446</v>
      </c>
      <c r="L28" s="9" t="n">
        <v>3549</v>
      </c>
      <c r="M28" s="9" t="n">
        <v>3549</v>
      </c>
      <c r="N28" s="9" t="n">
        <v>3549</v>
      </c>
      <c r="O28" s="9" t="n">
        <v>3655</v>
      </c>
      <c r="P28" s="9" t="n">
        <v>3765</v>
      </c>
    </row>
    <row r="29" customFormat="false" ht="15" hidden="false" customHeight="false" outlineLevel="0" collapsed="false">
      <c r="A29" s="3" t="s">
        <v>38</v>
      </c>
      <c r="B29" s="9" t="n">
        <v>82000</v>
      </c>
      <c r="C29" s="9" t="n">
        <v>82000</v>
      </c>
      <c r="D29" s="9" t="n">
        <v>84460</v>
      </c>
      <c r="E29" s="9" t="n">
        <v>84460</v>
      </c>
      <c r="F29" s="9" t="n">
        <v>86994</v>
      </c>
      <c r="G29" s="9" t="n">
        <v>89604</v>
      </c>
      <c r="H29" s="9" t="n">
        <f aca="false">+G29</f>
        <v>89604</v>
      </c>
      <c r="I29" s="9" t="n">
        <v>95060</v>
      </c>
      <c r="J29" s="9" t="n">
        <f aca="false">+I29</f>
        <v>95060</v>
      </c>
      <c r="K29" s="9" t="n">
        <f aca="false">+J29</f>
        <v>95060</v>
      </c>
      <c r="L29" s="9" t="n">
        <v>100850</v>
      </c>
      <c r="M29" s="9" t="n">
        <f aca="false">+L29</f>
        <v>100850</v>
      </c>
      <c r="N29" s="9" t="n">
        <f aca="false">+M29</f>
        <v>100850</v>
      </c>
      <c r="O29" s="9" t="n">
        <v>103876</v>
      </c>
      <c r="P29" s="9" t="n">
        <v>110202</v>
      </c>
    </row>
    <row r="30" customFormat="false" ht="15" hidden="false" customHeight="false" outlineLevel="0" collapsed="false">
      <c r="A30" s="3" t="s">
        <v>39</v>
      </c>
      <c r="B30" s="9" t="n">
        <v>8500</v>
      </c>
      <c r="C30" s="9" t="n">
        <v>8500</v>
      </c>
      <c r="D30" s="9" t="n">
        <v>8670</v>
      </c>
      <c r="E30" s="9" t="n">
        <v>10000</v>
      </c>
      <c r="F30" s="9" t="n">
        <v>10200</v>
      </c>
      <c r="G30" s="9" t="n">
        <v>10404</v>
      </c>
      <c r="H30" s="9" t="n">
        <v>10612</v>
      </c>
      <c r="I30" s="9" t="n">
        <v>10824</v>
      </c>
      <c r="J30" s="9" t="n">
        <v>11041</v>
      </c>
      <c r="K30" s="9" t="n">
        <v>11262</v>
      </c>
      <c r="L30" s="9" t="n">
        <v>11600</v>
      </c>
      <c r="M30" s="9" t="n">
        <v>11600</v>
      </c>
      <c r="N30" s="9" t="n">
        <v>11600</v>
      </c>
      <c r="O30" s="9" t="n">
        <v>11948</v>
      </c>
      <c r="P30" s="9" t="n">
        <v>12306</v>
      </c>
    </row>
    <row r="31" customFormat="false" ht="15" hidden="false" customHeight="false" outlineLevel="0" collapsed="false">
      <c r="A31" s="3" t="s">
        <v>40</v>
      </c>
      <c r="B31" s="9" t="n">
        <v>4000</v>
      </c>
      <c r="C31" s="9" t="n">
        <v>4000</v>
      </c>
      <c r="D31" s="9" t="n">
        <v>4120</v>
      </c>
      <c r="E31" s="9" t="n">
        <v>4200</v>
      </c>
      <c r="F31" s="9" t="n">
        <v>4326</v>
      </c>
      <c r="G31" s="9" t="n">
        <v>4456</v>
      </c>
      <c r="H31" s="9" t="n">
        <v>4589</v>
      </c>
      <c r="I31" s="9" t="n">
        <v>4727</v>
      </c>
      <c r="J31" s="9" t="n">
        <v>4869</v>
      </c>
      <c r="K31" s="9" t="n">
        <v>5015</v>
      </c>
      <c r="L31" s="9" t="n">
        <v>5165</v>
      </c>
      <c r="M31" s="9" t="n">
        <v>5165</v>
      </c>
      <c r="N31" s="9" t="n">
        <v>5165</v>
      </c>
      <c r="O31" s="9" t="n">
        <v>5320</v>
      </c>
      <c r="P31" s="9" t="n">
        <v>5480</v>
      </c>
    </row>
    <row r="32" customFormat="false" ht="15" hidden="false" customHeight="false" outlineLevel="0" collapsed="false">
      <c r="A32" s="11" t="s">
        <v>41</v>
      </c>
      <c r="B32" s="12" t="n">
        <f aca="false">SUM(B14:B31)</f>
        <v>129807</v>
      </c>
      <c r="C32" s="12" t="n">
        <f aca="false">SUM(C14:C31)</f>
        <v>137807</v>
      </c>
      <c r="D32" s="12" t="n">
        <f aca="false">SUM(D14:D31)</f>
        <v>138043</v>
      </c>
      <c r="E32" s="12" t="n">
        <f aca="false">SUM(E14:E31)</f>
        <v>145833.3975</v>
      </c>
      <c r="F32" s="12" t="n">
        <f aca="false">SUM(F14:F31)</f>
        <v>150425.3975</v>
      </c>
      <c r="G32" s="12" t="n">
        <f aca="false">SUM(G14:G31)</f>
        <v>153713.3975</v>
      </c>
      <c r="H32" s="12" t="n">
        <f aca="false">SUM(H14:H31)</f>
        <v>155444.3975</v>
      </c>
      <c r="I32" s="12" t="n">
        <f aca="false">SUM(I14:I31)</f>
        <v>161680.3975</v>
      </c>
      <c r="J32" s="12" t="n">
        <f aca="false">SUM(J14:J31)</f>
        <v>162260.3975</v>
      </c>
      <c r="K32" s="12" t="n">
        <f aca="false">SUM(K14:K31)</f>
        <v>163279.3975</v>
      </c>
      <c r="L32" s="12" t="n">
        <f aca="false">SUM(L14:L31)</f>
        <v>170330.3975</v>
      </c>
      <c r="M32" s="12" t="n">
        <f aca="false">SUM(M14:M31)</f>
        <v>171330.3975</v>
      </c>
      <c r="N32" s="12" t="n">
        <f aca="false">SUM(N14:N31)</f>
        <v>171330.3975</v>
      </c>
      <c r="O32" s="12" t="n">
        <f aca="false">SUM(O14:O31)</f>
        <v>175478.3975</v>
      </c>
      <c r="P32" s="12" t="n">
        <f aca="false">SUM(P14:P31)</f>
        <v>182960.3975</v>
      </c>
    </row>
    <row r="33" customFormat="false" ht="15" hidden="false" customHeight="false" outlineLevel="0" collapsed="false">
      <c r="A33" s="11" t="s">
        <v>42</v>
      </c>
      <c r="B33" s="12" t="n">
        <f aca="false">+B10-B32</f>
        <v>3493</v>
      </c>
      <c r="C33" s="12" t="n">
        <f aca="false">+C10-C32</f>
        <v>7443</v>
      </c>
      <c r="D33" s="12" t="n">
        <f aca="false">+D10-D32</f>
        <v>7473</v>
      </c>
      <c r="E33" s="12" t="n">
        <f aca="false">+E10-E32</f>
        <v>10932.6025</v>
      </c>
      <c r="F33" s="12" t="n">
        <f aca="false">+F10-F32</f>
        <v>6340.60250000001</v>
      </c>
      <c r="G33" s="12" t="n">
        <f aca="false">+G10-G32</f>
        <v>4050.60250000001</v>
      </c>
      <c r="H33" s="12" t="n">
        <f aca="false">+H10-H32</f>
        <v>2319.60250000001</v>
      </c>
      <c r="I33" s="12" t="n">
        <f aca="false">+I10-I32</f>
        <v>2851.60250000001</v>
      </c>
      <c r="J33" s="12" t="n">
        <f aca="false">+J10-J32</f>
        <v>2271.60250000001</v>
      </c>
      <c r="K33" s="12" t="n">
        <f aca="false">+K10-K32</f>
        <v>2395.60250000001</v>
      </c>
      <c r="L33" s="12" t="n">
        <f aca="false">+L10-L32</f>
        <v>3627.60250000001</v>
      </c>
      <c r="M33" s="12" t="n">
        <f aca="false">+M10-M32</f>
        <v>2627.60250000001</v>
      </c>
      <c r="N33" s="12" t="n">
        <f aca="false">+N10-N32</f>
        <v>2627.60250000001</v>
      </c>
      <c r="O33" s="12" t="n">
        <f aca="false">+O10-O32</f>
        <v>9740.60250000001</v>
      </c>
      <c r="P33" s="12" t="n">
        <f aca="false">+P10-P32</f>
        <v>2632.60250000001</v>
      </c>
    </row>
    <row r="35" customFormat="false" ht="15" hidden="false" customHeight="false" outlineLevel="0" collapsed="false">
      <c r="A35" s="0" t="s">
        <v>43</v>
      </c>
      <c r="B35" s="14" t="n">
        <f aca="false">+B33+B24+B25</f>
        <v>4050</v>
      </c>
      <c r="C35" s="14" t="n">
        <f aca="false">+C33+C24+C25</f>
        <v>8000</v>
      </c>
      <c r="D35" s="14" t="n">
        <f aca="false">+D33+D24+D25</f>
        <v>8030</v>
      </c>
      <c r="E35" s="14" t="n">
        <f aca="false">+E33+E24+E25</f>
        <v>15155</v>
      </c>
      <c r="F35" s="14" t="n">
        <f aca="false">+F33+F24+F25</f>
        <v>10563</v>
      </c>
      <c r="G35" s="14" t="n">
        <f aca="false">+G33+G24+G25</f>
        <v>8273.00000000001</v>
      </c>
      <c r="H35" s="14" t="n">
        <f aca="false">+H33+H24+H25</f>
        <v>6542.00000000001</v>
      </c>
      <c r="I35" s="14" t="n">
        <f aca="false">+I33+I24+I25</f>
        <v>7074.00000000001</v>
      </c>
      <c r="J35" s="14" t="n">
        <f aca="false">+J33+J24+J25</f>
        <v>6494.00000000001</v>
      </c>
      <c r="K35" s="14" t="n">
        <f aca="false">+K33+K24+K25</f>
        <v>6618.00000000001</v>
      </c>
      <c r="L35" s="14" t="n">
        <f aca="false">+L33+L24+L25</f>
        <v>7850.00000000001</v>
      </c>
      <c r="M35" s="14" t="n">
        <f aca="false">+M33+M24+M25</f>
        <v>6850.00000000001</v>
      </c>
      <c r="N35" s="14" t="n">
        <f aca="false">+N33+N24+N25</f>
        <v>6850.00000000001</v>
      </c>
      <c r="O35" s="14" t="n">
        <f aca="false">+O33+O24+O25</f>
        <v>13963</v>
      </c>
      <c r="P35" s="14" t="n">
        <f aca="false">+P33+P24+P25</f>
        <v>6855.00000000001</v>
      </c>
    </row>
  </sheetData>
  <mergeCells count="1">
    <mergeCell ref="A1:P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3" topLeftCell="B4" activePane="bottomRight" state="frozen"/>
      <selection pane="topLeft" activeCell="A1" activeCellId="0" sqref="A1"/>
      <selection pane="topRight" activeCell="B1" activeCellId="0" sqref="B1"/>
      <selection pane="bottomLeft" activeCell="A4" activeCellId="0" sqref="A4"/>
      <selection pane="bottomRight" activeCell="A3" activeCellId="0" sqref="A3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44"/>
    <col collapsed="false" customWidth="true" hidden="true" outlineLevel="0" max="8" min="2" style="0" width="14.01"/>
    <col collapsed="false" customWidth="true" hidden="false" outlineLevel="0" max="16" min="9" style="0" width="14.01"/>
  </cols>
  <sheetData>
    <row r="1" customFormat="false" ht="18" hidden="false" customHeight="false" outlineLevel="0" collapsed="false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</row>
    <row r="3" customFormat="false" ht="15" hidden="false" customHeight="false" outlineLevel="0" collapsed="false">
      <c r="A3" s="2" t="s">
        <v>1</v>
      </c>
      <c r="B3" s="2" t="n">
        <v>2026</v>
      </c>
      <c r="C3" s="2" t="n">
        <v>2027</v>
      </c>
      <c r="D3" s="2" t="n">
        <v>2028</v>
      </c>
      <c r="E3" s="2" t="n">
        <v>2029</v>
      </c>
      <c r="F3" s="2" t="n">
        <v>2030</v>
      </c>
      <c r="G3" s="2" t="n">
        <v>2031</v>
      </c>
      <c r="H3" s="2" t="n">
        <v>2032</v>
      </c>
      <c r="I3" s="2" t="n">
        <v>2033</v>
      </c>
      <c r="J3" s="2" t="n">
        <v>2034</v>
      </c>
      <c r="K3" s="2" t="n">
        <v>2035</v>
      </c>
      <c r="L3" s="2" t="n">
        <v>2036</v>
      </c>
      <c r="M3" s="2" t="n">
        <v>2037</v>
      </c>
      <c r="N3" s="2" t="n">
        <v>2038</v>
      </c>
      <c r="O3" s="2" t="n">
        <v>2039</v>
      </c>
      <c r="P3" s="2" t="n">
        <v>2040</v>
      </c>
    </row>
    <row r="4" customFormat="false" ht="15" hidden="false" customHeight="false" outlineLevel="0" collapsed="false">
      <c r="A4" s="13" t="s">
        <v>45</v>
      </c>
      <c r="B4" s="13"/>
      <c r="C4" s="13"/>
      <c r="D4" s="13"/>
      <c r="E4" s="13"/>
      <c r="F4" s="13"/>
      <c r="G4" s="13"/>
      <c r="H4" s="13"/>
      <c r="I4" s="13"/>
      <c r="J4" s="13"/>
    </row>
    <row r="5" customFormat="false" ht="15" hidden="false" customHeight="false" outlineLevel="0" collapsed="false">
      <c r="A5" s="3" t="s">
        <v>46</v>
      </c>
      <c r="B5" s="9" t="n">
        <v>8695</v>
      </c>
      <c r="C5" s="9" t="n">
        <v>16695</v>
      </c>
      <c r="D5" s="9" t="n">
        <v>24725</v>
      </c>
      <c r="E5" s="9" t="n">
        <v>395.23</v>
      </c>
      <c r="F5" s="9" t="n">
        <v>10958.23</v>
      </c>
      <c r="G5" s="9" t="n">
        <v>19231.23</v>
      </c>
      <c r="H5" s="9" t="n">
        <v>25773.23</v>
      </c>
      <c r="I5" s="9" t="n">
        <v>32847.23</v>
      </c>
      <c r="J5" s="9" t="n">
        <v>39341.23</v>
      </c>
      <c r="K5" s="9" t="n">
        <v>45959.23</v>
      </c>
      <c r="L5" s="9" t="n">
        <v>53809.23</v>
      </c>
      <c r="M5" s="9" t="n">
        <v>60659.23</v>
      </c>
      <c r="N5" s="9" t="n">
        <v>67509.23</v>
      </c>
      <c r="O5" s="9" t="n">
        <v>81472.23</v>
      </c>
      <c r="P5" s="9" t="n">
        <v>88327.23</v>
      </c>
    </row>
    <row r="6" customFormat="false" ht="15" hidden="false" customHeight="false" outlineLevel="0" collapsed="false">
      <c r="A6" s="3" t="s">
        <v>47</v>
      </c>
      <c r="B6" s="9" t="n">
        <v>0</v>
      </c>
      <c r="C6" s="9" t="n">
        <v>0</v>
      </c>
      <c r="D6" s="9" t="n">
        <v>0</v>
      </c>
      <c r="E6" s="9" t="n">
        <f aca="false">+PARAMETRI!B7-CONTO_ECONOMICO!E24</f>
        <v>40319.3725</v>
      </c>
      <c r="F6" s="9" t="n">
        <f aca="false">+E6-CONTO_ECONOMICO!F24</f>
        <v>36653.975</v>
      </c>
      <c r="G6" s="9" t="n">
        <f aca="false">+F6-CONTO_ECONOMICO!G24</f>
        <v>32988.5775</v>
      </c>
      <c r="H6" s="9" t="n">
        <f aca="false">+G6-CONTO_ECONOMICO!H24</f>
        <v>29323.18</v>
      </c>
      <c r="I6" s="9" t="n">
        <f aca="false">+H6-CONTO_ECONOMICO!I24</f>
        <v>25657.7825</v>
      </c>
      <c r="J6" s="9" t="n">
        <f aca="false">+I6-CONTO_ECONOMICO!J24</f>
        <v>21992.385</v>
      </c>
      <c r="K6" s="9" t="n">
        <f aca="false">+J6-CONTO_ECONOMICO!K24</f>
        <v>18326.9875</v>
      </c>
      <c r="L6" s="9" t="n">
        <f aca="false">+K6-CONTO_ECONOMICO!L24</f>
        <v>14661.59</v>
      </c>
      <c r="M6" s="9" t="n">
        <f aca="false">+L6-CONTO_ECONOMICO!M24</f>
        <v>10996.1925</v>
      </c>
      <c r="N6" s="9" t="n">
        <f aca="false">+M6-CONTO_ECONOMICO!N24</f>
        <v>7330.79500000001</v>
      </c>
      <c r="O6" s="9" t="n">
        <f aca="false">+N6-CONTO_ECONOMICO!O24</f>
        <v>3665.39750000001</v>
      </c>
      <c r="P6" s="9" t="n">
        <f aca="false">+O6-CONTO_ECONOMICO!P24</f>
        <v>6.3664629124105E-012</v>
      </c>
    </row>
    <row r="7" customFormat="false" ht="15" hidden="false" customHeight="false" outlineLevel="0" collapsed="false">
      <c r="A7" s="3" t="s">
        <v>47</v>
      </c>
      <c r="B7" s="9" t="n">
        <f aca="false">5855+2500-CONTO_ECONOMICO!B25</f>
        <v>7798</v>
      </c>
      <c r="C7" s="9" t="n">
        <f aca="false">+B7-CONTO_ECONOMICO!C25</f>
        <v>7241</v>
      </c>
      <c r="D7" s="9" t="n">
        <f aca="false">+C7-CONTO_ECONOMICO!D25</f>
        <v>6684</v>
      </c>
      <c r="E7" s="9" t="n">
        <f aca="false">+D7-CONTO_ECONOMICO!E25</f>
        <v>6127</v>
      </c>
      <c r="F7" s="9" t="n">
        <f aca="false">+E7-CONTO_ECONOMICO!F25</f>
        <v>5570</v>
      </c>
      <c r="G7" s="9" t="n">
        <f aca="false">+F7-CONTO_ECONOMICO!G25</f>
        <v>5013</v>
      </c>
      <c r="H7" s="9" t="n">
        <f aca="false">+G7-CONTO_ECONOMICO!H25</f>
        <v>4456</v>
      </c>
      <c r="I7" s="9" t="n">
        <f aca="false">+H7-CONTO_ECONOMICO!I25</f>
        <v>3899</v>
      </c>
      <c r="J7" s="9" t="n">
        <f aca="false">+I7-CONTO_ECONOMICO!J25</f>
        <v>3342</v>
      </c>
      <c r="K7" s="9" t="n">
        <f aca="false">+J7-CONTO_ECONOMICO!K25</f>
        <v>2785</v>
      </c>
      <c r="L7" s="9" t="n">
        <f aca="false">+K7-CONTO_ECONOMICO!L25</f>
        <v>2228</v>
      </c>
      <c r="M7" s="9" t="n">
        <f aca="false">+L7-CONTO_ECONOMICO!M25</f>
        <v>1671</v>
      </c>
      <c r="N7" s="9" t="n">
        <f aca="false">+M7-CONTO_ECONOMICO!N25</f>
        <v>1114</v>
      </c>
      <c r="O7" s="9" t="n">
        <f aca="false">+N7-CONTO_ECONOMICO!O25</f>
        <v>557</v>
      </c>
      <c r="P7" s="9" t="n">
        <f aca="false">+O7-CONTO_ECONOMICO!P25</f>
        <v>0</v>
      </c>
    </row>
    <row r="8" customFormat="false" ht="15" hidden="false" customHeight="false" outlineLevel="0" collapsed="false">
      <c r="A8" s="11" t="s">
        <v>48</v>
      </c>
      <c r="B8" s="12" t="n">
        <f aca="false">SUM(B5:B7)</f>
        <v>16493</v>
      </c>
      <c r="C8" s="12" t="n">
        <f aca="false">SUM(C5:C7)</f>
        <v>23936</v>
      </c>
      <c r="D8" s="12" t="n">
        <f aca="false">SUM(D5:D7)</f>
        <v>31409</v>
      </c>
      <c r="E8" s="12" t="n">
        <f aca="false">SUM(E5:E7)</f>
        <v>46841.6025</v>
      </c>
      <c r="F8" s="12" t="n">
        <f aca="false">SUM(F5:F7)</f>
        <v>53182.205</v>
      </c>
      <c r="G8" s="12" t="n">
        <f aca="false">SUM(G5:G7)</f>
        <v>57232.8075</v>
      </c>
      <c r="H8" s="12" t="n">
        <f aca="false">SUM(H5:H7)</f>
        <v>59552.41</v>
      </c>
      <c r="I8" s="12" t="n">
        <f aca="false">SUM(I5:I7)</f>
        <v>62404.0125</v>
      </c>
      <c r="J8" s="12" t="n">
        <f aca="false">SUM(J5:J7)</f>
        <v>64675.615</v>
      </c>
      <c r="K8" s="12" t="n">
        <f aca="false">SUM(K5:K7)</f>
        <v>67071.2175</v>
      </c>
      <c r="L8" s="12" t="n">
        <f aca="false">SUM(L5:L7)</f>
        <v>70698.82</v>
      </c>
      <c r="M8" s="12" t="n">
        <f aca="false">SUM(M5:M7)</f>
        <v>73326.4225</v>
      </c>
      <c r="N8" s="12" t="n">
        <f aca="false">SUM(N5:N7)</f>
        <v>75954.025</v>
      </c>
      <c r="O8" s="12" t="n">
        <f aca="false">SUM(O5:O7)</f>
        <v>85694.6275</v>
      </c>
      <c r="P8" s="12" t="n">
        <f aca="false">SUM(P5:P7)</f>
        <v>88327.23</v>
      </c>
    </row>
    <row r="10" customFormat="false" ht="15" hidden="false" customHeight="false" outlineLevel="0" collapsed="false">
      <c r="B10" s="2" t="n">
        <v>2026</v>
      </c>
      <c r="C10" s="2" t="n">
        <v>2027</v>
      </c>
      <c r="D10" s="2" t="n">
        <v>2028</v>
      </c>
      <c r="E10" s="2" t="n">
        <v>2029</v>
      </c>
      <c r="F10" s="2" t="n">
        <v>2030</v>
      </c>
      <c r="G10" s="2" t="n">
        <v>2031</v>
      </c>
      <c r="H10" s="2" t="n">
        <v>2032</v>
      </c>
      <c r="I10" s="2" t="n">
        <v>2033</v>
      </c>
      <c r="J10" s="2" t="n">
        <v>2034</v>
      </c>
      <c r="K10" s="2" t="n">
        <v>2035</v>
      </c>
      <c r="L10" s="2" t="n">
        <v>2036</v>
      </c>
      <c r="M10" s="2" t="n">
        <v>2037</v>
      </c>
      <c r="N10" s="2" t="n">
        <v>2038</v>
      </c>
      <c r="O10" s="2" t="n">
        <v>2039</v>
      </c>
      <c r="P10" s="2" t="n">
        <v>2040</v>
      </c>
    </row>
    <row r="11" customFormat="false" ht="15" hidden="false" customHeight="false" outlineLevel="0" collapsed="false">
      <c r="A11" s="13" t="s">
        <v>49</v>
      </c>
      <c r="B11" s="13"/>
      <c r="C11" s="13"/>
      <c r="D11" s="13"/>
      <c r="E11" s="13"/>
      <c r="F11" s="13"/>
      <c r="G11" s="13"/>
      <c r="H11" s="13"/>
      <c r="I11" s="13"/>
      <c r="J11" s="13"/>
    </row>
    <row r="12" customFormat="false" ht="15" hidden="false" customHeight="false" outlineLevel="0" collapsed="false">
      <c r="A12" s="3" t="s">
        <v>50</v>
      </c>
      <c r="B12" s="9" t="n">
        <f aca="false">+CONTO_ECONOMICO!B33</f>
        <v>3493</v>
      </c>
      <c r="C12" s="9" t="n">
        <f aca="false">+B12+CONTO_ECONOMICO!C33</f>
        <v>10936</v>
      </c>
      <c r="D12" s="9" t="n">
        <f aca="false">+C12+CONTO_ECONOMICO!D33</f>
        <v>18409</v>
      </c>
      <c r="E12" s="9" t="n">
        <f aca="false">+D12+CONTO_ECONOMICO!E33</f>
        <v>29341.6025</v>
      </c>
      <c r="F12" s="9" t="n">
        <f aca="false">+E12+CONTO_ECONOMICO!F33</f>
        <v>35682.205</v>
      </c>
      <c r="G12" s="9" t="n">
        <f aca="false">+F12+CONTO_ECONOMICO!G33</f>
        <v>39732.8075</v>
      </c>
      <c r="H12" s="9" t="n">
        <f aca="false">+G12+CONTO_ECONOMICO!H33</f>
        <v>42052.41</v>
      </c>
      <c r="I12" s="9" t="n">
        <f aca="false">+H12+CONTO_ECONOMICO!I33</f>
        <v>44904.0125</v>
      </c>
      <c r="J12" s="9" t="n">
        <f aca="false">+I12+CONTO_ECONOMICO!J33</f>
        <v>47175.6150000001</v>
      </c>
      <c r="K12" s="9" t="n">
        <f aca="false">+J12+CONTO_ECONOMICO!K33</f>
        <v>49571.2175000001</v>
      </c>
      <c r="L12" s="9" t="n">
        <f aca="false">+K12+CONTO_ECONOMICO!L33</f>
        <v>53198.8200000001</v>
      </c>
      <c r="M12" s="9" t="n">
        <f aca="false">+L12+CONTO_ECONOMICO!M33</f>
        <v>55826.4225000001</v>
      </c>
      <c r="N12" s="9" t="n">
        <f aca="false">+M12+CONTO_ECONOMICO!N33</f>
        <v>58454.0250000001</v>
      </c>
      <c r="O12" s="9" t="n">
        <f aca="false">+N12+CONTO_ECONOMICO!O33</f>
        <v>68194.6275000001</v>
      </c>
      <c r="P12" s="9" t="n">
        <f aca="false">+O12+CONTO_ECONOMICO!P33</f>
        <v>70827.2300000001</v>
      </c>
    </row>
    <row r="13" customFormat="false" ht="15" hidden="false" customHeight="false" outlineLevel="0" collapsed="false">
      <c r="A13" s="3" t="s">
        <v>51</v>
      </c>
      <c r="B13" s="9" t="n">
        <v>13000</v>
      </c>
      <c r="C13" s="9" t="n">
        <v>13000</v>
      </c>
      <c r="D13" s="9" t="n">
        <v>13000</v>
      </c>
      <c r="E13" s="9" t="n">
        <v>17500</v>
      </c>
      <c r="F13" s="9" t="n">
        <f aca="false">+E13</f>
        <v>17500</v>
      </c>
      <c r="G13" s="9" t="n">
        <f aca="false">+F13</f>
        <v>17500</v>
      </c>
      <c r="H13" s="9" t="n">
        <f aca="false">+G13</f>
        <v>17500</v>
      </c>
      <c r="I13" s="9" t="n">
        <f aca="false">+H13</f>
        <v>17500</v>
      </c>
      <c r="J13" s="9" t="n">
        <f aca="false">+I13</f>
        <v>17500</v>
      </c>
      <c r="K13" s="9" t="n">
        <f aca="false">+J13</f>
        <v>17500</v>
      </c>
      <c r="L13" s="9" t="n">
        <f aca="false">+K13</f>
        <v>17500</v>
      </c>
      <c r="M13" s="9" t="n">
        <f aca="false">+L13</f>
        <v>17500</v>
      </c>
      <c r="N13" s="9" t="n">
        <f aca="false">+M13</f>
        <v>17500</v>
      </c>
      <c r="O13" s="9" t="n">
        <f aca="false">+N13</f>
        <v>17500</v>
      </c>
      <c r="P13" s="9" t="n">
        <f aca="false">+O13</f>
        <v>17500</v>
      </c>
    </row>
    <row r="14" customFormat="false" ht="15" hidden="false" customHeight="false" outlineLevel="0" collapsed="false">
      <c r="A14" s="3" t="s">
        <v>52</v>
      </c>
      <c r="B14" s="9" t="n">
        <v>0</v>
      </c>
      <c r="C14" s="9" t="n">
        <v>0</v>
      </c>
      <c r="D14" s="9" t="n">
        <v>0</v>
      </c>
      <c r="E14" s="9" t="n">
        <v>0</v>
      </c>
      <c r="F14" s="9" t="n">
        <v>0</v>
      </c>
      <c r="G14" s="9" t="n">
        <v>0</v>
      </c>
      <c r="H14" s="9" t="n">
        <v>0</v>
      </c>
      <c r="I14" s="9" t="n">
        <v>0</v>
      </c>
      <c r="J14" s="9" t="n">
        <v>0</v>
      </c>
      <c r="K14" s="9" t="n">
        <v>0</v>
      </c>
      <c r="L14" s="9" t="n">
        <v>0</v>
      </c>
      <c r="M14" s="9" t="n">
        <v>0</v>
      </c>
      <c r="N14" s="9" t="n">
        <v>0</v>
      </c>
      <c r="O14" s="9" t="n">
        <v>0</v>
      </c>
      <c r="P14" s="9" t="n">
        <v>0</v>
      </c>
    </row>
    <row r="15" customFormat="false" ht="15" hidden="false" customHeight="false" outlineLevel="0" collapsed="false">
      <c r="A15" s="11" t="s">
        <v>53</v>
      </c>
      <c r="B15" s="12" t="n">
        <f aca="false">SUM(B12:B14)</f>
        <v>16493</v>
      </c>
      <c r="C15" s="12" t="n">
        <f aca="false">SUM(C12:C14)</f>
        <v>23936</v>
      </c>
      <c r="D15" s="12" t="n">
        <f aca="false">SUM(D12:D14)</f>
        <v>31409</v>
      </c>
      <c r="E15" s="12" t="n">
        <f aca="false">SUM(E12:E14)</f>
        <v>46841.6025</v>
      </c>
      <c r="F15" s="12" t="n">
        <f aca="false">SUM(F12:F14)</f>
        <v>53182.205</v>
      </c>
      <c r="G15" s="12" t="n">
        <f aca="false">SUM(G12:G14)</f>
        <v>57232.8075</v>
      </c>
      <c r="H15" s="12" t="n">
        <f aca="false">SUM(H12:H14)</f>
        <v>59552.41</v>
      </c>
      <c r="I15" s="12" t="n">
        <f aca="false">SUM(I12:I14)</f>
        <v>62404.0125</v>
      </c>
      <c r="J15" s="12" t="n">
        <f aca="false">SUM(J12:J14)</f>
        <v>64675.6150000001</v>
      </c>
      <c r="K15" s="12" t="n">
        <f aca="false">SUM(K12:K14)</f>
        <v>67071.2175000001</v>
      </c>
      <c r="L15" s="12" t="n">
        <f aca="false">SUM(L12:L14)</f>
        <v>70698.8200000001</v>
      </c>
      <c r="M15" s="12" t="n">
        <f aca="false">SUM(M12:M14)</f>
        <v>73326.4225000001</v>
      </c>
      <c r="N15" s="12" t="n">
        <f aca="false">SUM(N12:N14)</f>
        <v>75954.0250000001</v>
      </c>
      <c r="O15" s="12" t="n">
        <f aca="false">SUM(O12:O14)</f>
        <v>85694.6275000001</v>
      </c>
      <c r="P15" s="12" t="n">
        <f aca="false">SUM(P12:P14)</f>
        <v>88327.2300000001</v>
      </c>
    </row>
    <row r="17" customFormat="false" ht="15" hidden="false" customHeight="false" outlineLevel="0" collapsed="false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customFormat="false" ht="15" hidden="false" customHeight="false" outlineLevel="0" collapsed="false"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</sheetData>
  <mergeCells count="1">
    <mergeCell ref="A1:J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3" topLeftCell="B4" activePane="bottomRight" state="frozen"/>
      <selection pane="topLeft" activeCell="A1" activeCellId="0" sqref="A1"/>
      <selection pane="topRight" activeCell="B1" activeCellId="0" sqref="B1"/>
      <selection pane="bottomLeft" activeCell="A4" activeCellId="0" sqref="A4"/>
      <selection pane="bottomRight" activeCell="A3" activeCellId="0" sqref="A3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44"/>
    <col collapsed="false" customWidth="true" hidden="true" outlineLevel="0" max="8" min="2" style="0" width="14.01"/>
    <col collapsed="false" customWidth="true" hidden="false" outlineLevel="0" max="16" min="9" style="0" width="14.01"/>
  </cols>
  <sheetData>
    <row r="1" customFormat="false" ht="18" hidden="false" customHeight="false" outlineLevel="0" collapsed="false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</row>
    <row r="3" customFormat="false" ht="15" hidden="false" customHeight="false" outlineLevel="0" collapsed="false">
      <c r="A3" s="2" t="s">
        <v>1</v>
      </c>
      <c r="B3" s="2" t="n">
        <v>2026</v>
      </c>
      <c r="C3" s="2" t="n">
        <v>2027</v>
      </c>
      <c r="D3" s="2" t="n">
        <v>2028</v>
      </c>
      <c r="E3" s="2" t="n">
        <v>2029</v>
      </c>
      <c r="F3" s="2" t="n">
        <v>2030</v>
      </c>
      <c r="G3" s="2" t="n">
        <v>2031</v>
      </c>
      <c r="H3" s="2" t="n">
        <v>2032</v>
      </c>
      <c r="I3" s="2" t="n">
        <v>2033</v>
      </c>
      <c r="J3" s="2" t="n">
        <v>2034</v>
      </c>
      <c r="K3" s="2" t="n">
        <v>2035</v>
      </c>
      <c r="L3" s="2" t="n">
        <v>2036</v>
      </c>
      <c r="M3" s="2" t="n">
        <v>2037</v>
      </c>
      <c r="N3" s="2" t="n">
        <v>2038</v>
      </c>
      <c r="O3" s="2" t="n">
        <v>2039</v>
      </c>
      <c r="P3" s="2" t="n">
        <v>2040</v>
      </c>
    </row>
    <row r="4" customFormat="false" ht="15" hidden="false" customHeight="false" outlineLevel="0" collapsed="false">
      <c r="A4" s="3" t="s">
        <v>55</v>
      </c>
      <c r="B4" s="9" t="n">
        <f aca="false">+CONTO_ECONOMICO!B35</f>
        <v>4050</v>
      </c>
      <c r="C4" s="9" t="n">
        <f aca="false">+CONTO_ECONOMICO!C35</f>
        <v>8000</v>
      </c>
      <c r="D4" s="9" t="n">
        <f aca="false">+CONTO_ECONOMICO!D35</f>
        <v>8030</v>
      </c>
      <c r="E4" s="9" t="n">
        <f aca="false">+CONTO_ECONOMICO!E35</f>
        <v>15155</v>
      </c>
      <c r="F4" s="9" t="n">
        <f aca="false">+CONTO_ECONOMICO!F35</f>
        <v>10563</v>
      </c>
      <c r="G4" s="9" t="n">
        <f aca="false">+CONTO_ECONOMICO!G35</f>
        <v>8273.00000000001</v>
      </c>
      <c r="H4" s="9" t="n">
        <f aca="false">+CONTO_ECONOMICO!H35</f>
        <v>6542.00000000001</v>
      </c>
      <c r="I4" s="9" t="n">
        <f aca="false">+CONTO_ECONOMICO!I35</f>
        <v>7074.00000000001</v>
      </c>
      <c r="J4" s="9" t="n">
        <f aca="false">+CONTO_ECONOMICO!J35</f>
        <v>6494.00000000001</v>
      </c>
      <c r="K4" s="9" t="n">
        <f aca="false">+CONTO_ECONOMICO!K35</f>
        <v>6618.00000000001</v>
      </c>
      <c r="L4" s="9" t="n">
        <f aca="false">+CONTO_ECONOMICO!L35</f>
        <v>7850.00000000001</v>
      </c>
      <c r="M4" s="9" t="n">
        <f aca="false">+CONTO_ECONOMICO!M35</f>
        <v>6850.00000000001</v>
      </c>
      <c r="N4" s="9" t="n">
        <f aca="false">+CONTO_ECONOMICO!N35</f>
        <v>6850.00000000001</v>
      </c>
      <c r="O4" s="9" t="n">
        <f aca="false">+CONTO_ECONOMICO!O35</f>
        <v>13963</v>
      </c>
      <c r="P4" s="9" t="n">
        <f aca="false">+CONTO_ECONOMICO!P35</f>
        <v>6855.00000000001</v>
      </c>
    </row>
    <row r="5" customFormat="false" ht="15" hidden="false" customHeight="false" outlineLevel="0" collapsed="false">
      <c r="A5" s="3" t="s">
        <v>56</v>
      </c>
      <c r="B5" s="9" t="n">
        <v>0</v>
      </c>
      <c r="C5" s="9" t="n">
        <v>0</v>
      </c>
      <c r="D5" s="9" t="n">
        <v>0</v>
      </c>
      <c r="E5" s="9" t="n">
        <f aca="false">-PARAMETRI!B7</f>
        <v>-43984.77</v>
      </c>
      <c r="F5" s="9" t="n">
        <v>0</v>
      </c>
      <c r="G5" s="9" t="n">
        <v>0</v>
      </c>
      <c r="H5" s="9" t="n">
        <v>0</v>
      </c>
      <c r="I5" s="9" t="n">
        <v>0</v>
      </c>
      <c r="J5" s="9" t="n">
        <v>0</v>
      </c>
      <c r="K5" s="9" t="n">
        <v>0</v>
      </c>
      <c r="L5" s="9" t="n">
        <v>0</v>
      </c>
      <c r="M5" s="9" t="n">
        <v>0</v>
      </c>
      <c r="N5" s="9" t="n">
        <v>0</v>
      </c>
      <c r="O5" s="9" t="n">
        <v>0</v>
      </c>
      <c r="P5" s="9" t="n">
        <v>0</v>
      </c>
    </row>
    <row r="6" customFormat="false" ht="15" hidden="false" customHeight="false" outlineLevel="0" collapsed="false">
      <c r="A6" s="3" t="s">
        <v>57</v>
      </c>
      <c r="B6" s="9" t="n">
        <f aca="false">-5855-2500</f>
        <v>-8355</v>
      </c>
      <c r="C6" s="9" t="n">
        <v>0</v>
      </c>
      <c r="D6" s="9" t="n">
        <v>0</v>
      </c>
      <c r="E6" s="9" t="n">
        <v>0</v>
      </c>
      <c r="F6" s="9" t="n">
        <v>0</v>
      </c>
      <c r="G6" s="9" t="n">
        <v>0</v>
      </c>
      <c r="H6" s="9" t="n">
        <v>0</v>
      </c>
      <c r="I6" s="9" t="n">
        <v>0</v>
      </c>
      <c r="J6" s="9" t="n">
        <v>0</v>
      </c>
      <c r="K6" s="9" t="n">
        <v>0</v>
      </c>
      <c r="L6" s="9" t="n">
        <v>0</v>
      </c>
      <c r="M6" s="9" t="n">
        <v>0</v>
      </c>
      <c r="N6" s="9" t="n">
        <v>0</v>
      </c>
      <c r="O6" s="9" t="n">
        <v>0</v>
      </c>
      <c r="P6" s="9" t="n">
        <v>0</v>
      </c>
    </row>
    <row r="7" customFormat="false" ht="15" hidden="false" customHeight="false" outlineLevel="0" collapsed="false">
      <c r="A7" s="3" t="s">
        <v>58</v>
      </c>
      <c r="B7" s="9" t="n">
        <v>13000</v>
      </c>
      <c r="C7" s="9" t="n">
        <v>0</v>
      </c>
      <c r="D7" s="9" t="n">
        <v>0</v>
      </c>
      <c r="E7" s="9" t="n">
        <v>4500</v>
      </c>
      <c r="F7" s="9" t="n">
        <v>0</v>
      </c>
      <c r="G7" s="9" t="n">
        <v>0</v>
      </c>
      <c r="H7" s="9" t="n">
        <v>0</v>
      </c>
      <c r="I7" s="9" t="n">
        <v>0</v>
      </c>
      <c r="J7" s="9" t="n">
        <v>0</v>
      </c>
      <c r="K7" s="9" t="n">
        <v>0</v>
      </c>
      <c r="L7" s="9" t="n">
        <v>0</v>
      </c>
      <c r="M7" s="9" t="n">
        <v>0</v>
      </c>
      <c r="N7" s="9" t="n">
        <v>0</v>
      </c>
      <c r="O7" s="9" t="n">
        <v>0</v>
      </c>
      <c r="P7" s="9" t="n">
        <v>0</v>
      </c>
    </row>
    <row r="8" customFormat="false" ht="15" hidden="false" customHeight="false" outlineLevel="0" collapsed="false">
      <c r="A8" s="11" t="s">
        <v>59</v>
      </c>
      <c r="B8" s="12" t="n">
        <f aca="false">+B4+B5+B7+B6</f>
        <v>8695</v>
      </c>
      <c r="C8" s="12" t="n">
        <f aca="false">+C4+C5+C7+C6</f>
        <v>8000</v>
      </c>
      <c r="D8" s="12" t="n">
        <f aca="false">+D4+D5+D7+D6</f>
        <v>8030</v>
      </c>
      <c r="E8" s="12" t="n">
        <f aca="false">+E4+E5+E7+E6</f>
        <v>-24329.77</v>
      </c>
      <c r="F8" s="12" t="n">
        <f aca="false">+F4+F5+F7+F6</f>
        <v>10563</v>
      </c>
      <c r="G8" s="12" t="n">
        <f aca="false">+G4+G5+G7+G6</f>
        <v>8273.00000000001</v>
      </c>
      <c r="H8" s="12" t="n">
        <f aca="false">+H4+H5+H7+H6</f>
        <v>6542.00000000001</v>
      </c>
      <c r="I8" s="12" t="n">
        <f aca="false">+I4+I5+I7+I6</f>
        <v>7074.00000000001</v>
      </c>
      <c r="J8" s="12" t="n">
        <f aca="false">+J4+J5+J7+J6</f>
        <v>6494.00000000001</v>
      </c>
      <c r="K8" s="12" t="n">
        <f aca="false">+K4+K5+K7+K6</f>
        <v>6618.00000000001</v>
      </c>
      <c r="L8" s="12" t="n">
        <f aca="false">+L4+L5+L7+L6</f>
        <v>7850.00000000001</v>
      </c>
      <c r="M8" s="12" t="n">
        <f aca="false">+M4+M5+M7+M6</f>
        <v>6850.00000000001</v>
      </c>
      <c r="N8" s="12" t="n">
        <f aca="false">+N4+N5+N7+N6</f>
        <v>6850.00000000001</v>
      </c>
      <c r="O8" s="12" t="n">
        <f aca="false">+O4+O5+O7+O6</f>
        <v>13963</v>
      </c>
      <c r="P8" s="12" t="n">
        <f aca="false">+P4+P5+P7+P6</f>
        <v>6855.00000000001</v>
      </c>
    </row>
    <row r="9" customFormat="false" ht="15" hidden="false" customHeight="false" outlineLevel="0" collapsed="false">
      <c r="A9" s="3" t="s">
        <v>60</v>
      </c>
      <c r="B9" s="9" t="n">
        <v>0</v>
      </c>
      <c r="C9" s="9" t="n">
        <f aca="false">+B10</f>
        <v>8695</v>
      </c>
      <c r="D9" s="9" t="n">
        <f aca="false">+C10</f>
        <v>16695</v>
      </c>
      <c r="E9" s="9" t="n">
        <f aca="false">+D10</f>
        <v>24725</v>
      </c>
      <c r="F9" s="9" t="n">
        <f aca="false">+E10</f>
        <v>395.23</v>
      </c>
      <c r="G9" s="9" t="n">
        <f aca="false">+F10</f>
        <v>10958.23</v>
      </c>
      <c r="H9" s="9" t="n">
        <f aca="false">+G10</f>
        <v>19231.23</v>
      </c>
      <c r="I9" s="9" t="n">
        <f aca="false">+H10</f>
        <v>25773.23</v>
      </c>
      <c r="J9" s="9" t="n">
        <f aca="false">+I10</f>
        <v>32847.23</v>
      </c>
      <c r="K9" s="9" t="n">
        <f aca="false">+J10</f>
        <v>39341.23</v>
      </c>
      <c r="L9" s="9" t="n">
        <f aca="false">+K10</f>
        <v>45959.23</v>
      </c>
      <c r="M9" s="9" t="n">
        <f aca="false">+L10</f>
        <v>53809.23</v>
      </c>
      <c r="N9" s="9" t="n">
        <f aca="false">+M10</f>
        <v>60659.23</v>
      </c>
      <c r="O9" s="9" t="n">
        <f aca="false">+N10</f>
        <v>67509.23</v>
      </c>
      <c r="P9" s="9" t="n">
        <f aca="false">+O10</f>
        <v>81472.23</v>
      </c>
    </row>
    <row r="10" customFormat="false" ht="15" hidden="false" customHeight="false" outlineLevel="0" collapsed="false">
      <c r="A10" s="11" t="s">
        <v>61</v>
      </c>
      <c r="B10" s="12" t="n">
        <f aca="false">+STATO_PATRIMONIALE!B5</f>
        <v>8695</v>
      </c>
      <c r="C10" s="12" t="n">
        <f aca="false">+STATO_PATRIMONIALE!C5</f>
        <v>16695</v>
      </c>
      <c r="D10" s="12" t="n">
        <f aca="false">+STATO_PATRIMONIALE!D5</f>
        <v>24725</v>
      </c>
      <c r="E10" s="12" t="n">
        <f aca="false">+STATO_PATRIMONIALE!E5</f>
        <v>395.23</v>
      </c>
      <c r="F10" s="12" t="n">
        <f aca="false">+STATO_PATRIMONIALE!F5</f>
        <v>10958.23</v>
      </c>
      <c r="G10" s="12" t="n">
        <f aca="false">+STATO_PATRIMONIALE!G5</f>
        <v>19231.23</v>
      </c>
      <c r="H10" s="12" t="n">
        <f aca="false">+STATO_PATRIMONIALE!H5</f>
        <v>25773.23</v>
      </c>
      <c r="I10" s="12" t="n">
        <f aca="false">+STATO_PATRIMONIALE!I5</f>
        <v>32847.23</v>
      </c>
      <c r="J10" s="12" t="n">
        <f aca="false">+STATO_PATRIMONIALE!J5</f>
        <v>39341.23</v>
      </c>
      <c r="K10" s="12" t="n">
        <f aca="false">+STATO_PATRIMONIALE!K5</f>
        <v>45959.23</v>
      </c>
      <c r="L10" s="12" t="n">
        <f aca="false">+STATO_PATRIMONIALE!L5</f>
        <v>53809.23</v>
      </c>
      <c r="M10" s="12" t="n">
        <f aca="false">+STATO_PATRIMONIALE!M5</f>
        <v>60659.23</v>
      </c>
      <c r="N10" s="12" t="n">
        <f aca="false">+STATO_PATRIMONIALE!N5</f>
        <v>67509.23</v>
      </c>
      <c r="O10" s="12" t="n">
        <f aca="false">+STATO_PATRIMONIALE!O5</f>
        <v>81472.23</v>
      </c>
      <c r="P10" s="12" t="n">
        <f aca="false">+STATO_PATRIMONIALE!P5</f>
        <v>88327.23</v>
      </c>
    </row>
    <row r="11" customFormat="false" ht="15" hidden="false" customHeight="false" outlineLevel="0" collapsed="false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customFormat="false" ht="45" hidden="false" customHeight="false" outlineLevel="0" collapsed="false">
      <c r="A12" s="15" t="s">
        <v>62</v>
      </c>
      <c r="B12" s="14"/>
      <c r="C12" s="14"/>
      <c r="D12" s="14"/>
      <c r="E12" s="14"/>
      <c r="F12" s="14"/>
    </row>
  </sheetData>
  <mergeCells count="1">
    <mergeCell ref="A1:J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2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578125" defaultRowHeight="15" zeroHeight="false" outlineLevelRow="0" outlineLevelCol="0"/>
  <cols>
    <col collapsed="false" customWidth="true" hidden="false" outlineLevel="0" max="1" min="1" style="0" width="61.99"/>
    <col collapsed="false" customWidth="true" hidden="false" outlineLevel="0" max="2" min="2" style="0" width="32.29"/>
    <col collapsed="false" customWidth="true" hidden="false" outlineLevel="0" max="4" min="3" style="0" width="11.71"/>
    <col collapsed="false" customWidth="true" hidden="false" outlineLevel="0" max="5" min="5" style="0" width="13.86"/>
    <col collapsed="false" customWidth="true" hidden="false" outlineLevel="0" max="6" min="6" style="0" width="13.01"/>
    <col collapsed="false" customWidth="true" hidden="false" outlineLevel="0" max="14" min="7" style="0" width="11.71"/>
    <col collapsed="false" customWidth="true" hidden="false" outlineLevel="0" max="15" min="15" style="0" width="13.01"/>
    <col collapsed="false" customWidth="true" hidden="false" outlineLevel="0" max="16" min="16" style="0" width="11.71"/>
  </cols>
  <sheetData>
    <row r="1" customFormat="false" ht="18" hidden="false" customHeight="false" outlineLevel="0" collapsed="false">
      <c r="A1" s="1" t="s">
        <v>63</v>
      </c>
      <c r="B1" s="1"/>
      <c r="C1" s="1"/>
      <c r="D1" s="1"/>
      <c r="E1" s="1"/>
      <c r="F1" s="1"/>
    </row>
    <row r="3" customFormat="false" ht="15" hidden="false" customHeight="false" outlineLevel="0" collapsed="false">
      <c r="A3" s="2" t="s">
        <v>64</v>
      </c>
      <c r="B3" s="2" t="s">
        <v>2</v>
      </c>
    </row>
    <row r="4" customFormat="false" ht="15" hidden="false" customHeight="false" outlineLevel="0" collapsed="false">
      <c r="A4" s="3" t="s">
        <v>65</v>
      </c>
      <c r="B4" s="9" t="s">
        <v>66</v>
      </c>
    </row>
    <row r="5" customFormat="false" ht="15" hidden="false" customHeight="false" outlineLevel="0" collapsed="false">
      <c r="A5" s="3" t="s">
        <v>67</v>
      </c>
      <c r="B5" s="16" t="s">
        <v>68</v>
      </c>
    </row>
    <row r="6" customFormat="false" ht="15" hidden="false" customHeight="false" outlineLevel="0" collapsed="false">
      <c r="A6" s="3" t="s">
        <v>69</v>
      </c>
      <c r="B6" s="3" t="s">
        <v>70</v>
      </c>
    </row>
    <row r="8" customFormat="false" ht="15" hidden="false" customHeight="false" outlineLevel="0" collapsed="false">
      <c r="A8" s="17" t="s">
        <v>71</v>
      </c>
      <c r="B8" s="17"/>
      <c r="C8" s="17"/>
      <c r="D8" s="17"/>
      <c r="E8" s="17"/>
      <c r="F8" s="17"/>
    </row>
    <row r="9" customFormat="false" ht="15" hidden="false" customHeight="false" outlineLevel="0" collapsed="false">
      <c r="A9" s="17" t="s">
        <v>72</v>
      </c>
      <c r="B9" s="17"/>
      <c r="C9" s="17"/>
      <c r="D9" s="17"/>
      <c r="E9" s="17"/>
      <c r="F9" s="17"/>
    </row>
    <row r="12" customFormat="false" ht="15" hidden="false" customHeight="false" outlineLevel="0" collapsed="false">
      <c r="B12" s="0" t="n">
        <v>1</v>
      </c>
      <c r="C12" s="0" t="n">
        <v>2</v>
      </c>
      <c r="D12" s="0" t="n">
        <v>3</v>
      </c>
      <c r="E12" s="0" t="n">
        <v>4</v>
      </c>
      <c r="F12" s="0" t="n">
        <v>5</v>
      </c>
      <c r="G12" s="0" t="n">
        <v>6</v>
      </c>
      <c r="H12" s="0" t="n">
        <v>7</v>
      </c>
      <c r="I12" s="0" t="n">
        <v>8</v>
      </c>
      <c r="J12" s="0" t="n">
        <v>9</v>
      </c>
      <c r="K12" s="0" t="n">
        <v>10</v>
      </c>
      <c r="L12" s="0" t="n">
        <v>11</v>
      </c>
      <c r="M12" s="0" t="n">
        <v>12</v>
      </c>
      <c r="N12" s="0" t="n">
        <v>13</v>
      </c>
      <c r="O12" s="0" t="n">
        <v>14</v>
      </c>
      <c r="P12" s="0" t="n">
        <v>15</v>
      </c>
    </row>
    <row r="13" customFormat="false" ht="15" hidden="false" customHeight="false" outlineLevel="0" collapsed="false">
      <c r="A13" s="2" t="s">
        <v>1</v>
      </c>
      <c r="B13" s="2" t="n">
        <v>2026</v>
      </c>
      <c r="C13" s="2" t="n">
        <v>2027</v>
      </c>
      <c r="D13" s="2" t="n">
        <v>2028</v>
      </c>
      <c r="E13" s="2" t="n">
        <v>2029</v>
      </c>
      <c r="F13" s="2" t="n">
        <v>2030</v>
      </c>
      <c r="G13" s="2" t="n">
        <v>2031</v>
      </c>
      <c r="H13" s="2" t="n">
        <v>2032</v>
      </c>
      <c r="I13" s="2" t="n">
        <v>2033</v>
      </c>
      <c r="J13" s="2" t="n">
        <v>2034</v>
      </c>
      <c r="K13" s="2" t="n">
        <v>2035</v>
      </c>
      <c r="L13" s="2" t="n">
        <v>2036</v>
      </c>
      <c r="M13" s="2" t="n">
        <v>2037</v>
      </c>
      <c r="N13" s="2" t="n">
        <v>2038</v>
      </c>
      <c r="O13" s="2" t="n">
        <v>2039</v>
      </c>
      <c r="P13" s="2" t="n">
        <v>2040</v>
      </c>
    </row>
    <row r="14" customFormat="false" ht="15" hidden="false" customHeight="false" outlineLevel="0" collapsed="false">
      <c r="A14" s="11" t="s">
        <v>59</v>
      </c>
      <c r="B14" s="12" t="n">
        <v>8695</v>
      </c>
      <c r="C14" s="12" t="n">
        <v>8000</v>
      </c>
      <c r="D14" s="12" t="n">
        <v>8030</v>
      </c>
      <c r="E14" s="12" t="n">
        <v>-28829.77</v>
      </c>
      <c r="F14" s="12" t="n">
        <v>10563</v>
      </c>
      <c r="G14" s="12" t="n">
        <v>8273.00000000001</v>
      </c>
      <c r="H14" s="12" t="n">
        <v>3854.00000000001</v>
      </c>
      <c r="I14" s="12" t="n">
        <v>7074.00000000001</v>
      </c>
      <c r="J14" s="12" t="n">
        <v>6494.00000000001</v>
      </c>
      <c r="K14" s="12" t="n">
        <v>6618.00000000001</v>
      </c>
      <c r="L14" s="12" t="n">
        <v>7850.00000000001</v>
      </c>
      <c r="M14" s="12" t="n">
        <v>3824.00000000001</v>
      </c>
      <c r="N14" s="12" t="n">
        <v>3824.00000000001</v>
      </c>
      <c r="O14" s="12" t="n">
        <v>10847</v>
      </c>
      <c r="P14" s="12" t="n">
        <v>6855.00000000001</v>
      </c>
    </row>
    <row r="15" customFormat="false" ht="15" hidden="false" customHeight="false" outlineLevel="0" collapsed="false">
      <c r="A15" s="0" t="s">
        <v>73</v>
      </c>
      <c r="B15" s="18" t="n">
        <v>0.1</v>
      </c>
    </row>
    <row r="17" customFormat="false" ht="15" hidden="false" customHeight="false" outlineLevel="0" collapsed="false">
      <c r="A17" s="0" t="s">
        <v>74</v>
      </c>
      <c r="B17" s="12" t="n">
        <f aca="false">+B14/(1+$B$15)^B12</f>
        <v>7904.54545454545</v>
      </c>
      <c r="C17" s="12" t="n">
        <f aca="false">+C14/(1+$B$15)^C12</f>
        <v>6611.57024793388</v>
      </c>
      <c r="D17" s="12" t="n">
        <f aca="false">+D14/(1+$B$15)^D12</f>
        <v>6033.05785123967</v>
      </c>
      <c r="E17" s="12" t="n">
        <f aca="false">+E14/(1+$B$15)^E12</f>
        <v>-19691.1208250802</v>
      </c>
      <c r="F17" s="12" t="n">
        <f aca="false">+F14/(1+$B$15)^F12</f>
        <v>6558.79193547386</v>
      </c>
      <c r="G17" s="12" t="n">
        <f aca="false">+G14/(1+$B$15)^G12</f>
        <v>4669.8928233349</v>
      </c>
      <c r="H17" s="12" t="n">
        <f aca="false">+H14/(1+$B$15)^H12</f>
        <v>1977.71138766115</v>
      </c>
      <c r="I17" s="12" t="n">
        <f aca="false">+I14/(1+$B$15)^I12</f>
        <v>3300.07320760366</v>
      </c>
      <c r="J17" s="12" t="n">
        <f aca="false">+J14/(1+$B$15)^J12</f>
        <v>2754.08993371092</v>
      </c>
      <c r="K17" s="12" t="n">
        <f aca="false">+K14/(1+$B$15)^K12</f>
        <v>2551.52548944464</v>
      </c>
      <c r="L17" s="12" t="n">
        <f aca="false">+L14/(1+$B$15)^L12</f>
        <v>2751.37711092893</v>
      </c>
      <c r="M17" s="12" t="n">
        <f aca="false">+M14/(1+$B$15)^M12</f>
        <v>1218.44424692441</v>
      </c>
      <c r="N17" s="12" t="n">
        <f aca="false">+N14/(1+$B$15)^N12</f>
        <v>1107.6765881131</v>
      </c>
      <c r="O17" s="12" t="n">
        <f aca="false">+O14/(1+$B$15)^O12</f>
        <v>2856.35411545805</v>
      </c>
      <c r="P17" s="12" t="n">
        <f aca="false">+P14/(1+$B$15)^P12</f>
        <v>1641.03249842562</v>
      </c>
    </row>
    <row r="19" customFormat="false" ht="15" hidden="false" customHeight="false" outlineLevel="0" collapsed="false">
      <c r="A19" s="19" t="s">
        <v>75</v>
      </c>
      <c r="B19" s="20" t="n">
        <f aca="false">+SUM(B17:P17)</f>
        <v>32245.022065718</v>
      </c>
      <c r="C19" s="19" t="s">
        <v>66</v>
      </c>
    </row>
    <row r="20" customFormat="false" ht="15" hidden="false" customHeight="false" outlineLevel="0" collapsed="false">
      <c r="A20" s="19" t="s">
        <v>76</v>
      </c>
      <c r="B20" s="21" t="n">
        <f aca="false">+IRR(E14:P14)</f>
        <v>0.228208592703587</v>
      </c>
    </row>
    <row r="22" customFormat="false" ht="15" hidden="false" customHeight="false" outlineLevel="0" collapsed="false">
      <c r="A22" s="0" t="s">
        <v>77</v>
      </c>
    </row>
  </sheetData>
  <mergeCells count="3">
    <mergeCell ref="A1:F1"/>
    <mergeCell ref="A8:F8"/>
    <mergeCell ref="A9:F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2026-01-30T16:36:52Z</dcterms:created>
  <dc:creator>openpyxl</dc:creator>
  <dc:description/>
  <dc:language>it-IT</dc:language>
  <cp:lastModifiedBy/>
  <dcterms:modified xsi:type="dcterms:W3CDTF">2026-02-11T15:11:39Z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